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mob18\Documents\A1-FMFP-Pré-Fromation\A1_Canevas\Refonte Canevas 2025\VF\"/>
    </mc:Choice>
  </mc:AlternateContent>
  <xr:revisionPtr revIDLastSave="0" documentId="13_ncr:1_{10410133-DEF1-4BAD-AC9D-BA6A5B3730F2}" xr6:coauthVersionLast="44" xr6:coauthVersionMax="47" xr10:uidLastSave="{00000000-0000-0000-0000-000000000000}"/>
  <bookViews>
    <workbookView xWindow="-120" yWindow="-120" windowWidth="24240" windowHeight="13020" tabRatio="706" activeTab="2" xr2:uid="{00000000-000D-0000-FFFF-FFFF00000000}"/>
  </bookViews>
  <sheets>
    <sheet name="CAHIER DES CHARGES (CDC)" sheetId="18" r:id="rId1"/>
    <sheet name="RÉPARTITION DES BÉNÉFICIAIRES" sheetId="17" r:id="rId2"/>
    <sheet name="BUDGET DETAILLÉ" sheetId="5" r:id="rId3"/>
    <sheet name="SIMULATEUR DT, FA et RATIO" sheetId="19" r:id="rId4"/>
    <sheet name="RECAPITULATIF DU BUDGET" sheetId="16" r:id="rId5"/>
  </sheets>
  <externalReferences>
    <externalReference r:id="rId6"/>
  </externalReferences>
  <definedNames>
    <definedName name="TitreColonne1" localSheetId="1">#REF!</definedName>
    <definedName name="TitreColonne1">#REF!</definedName>
    <definedName name="_xlnm.Print_Area" localSheetId="2">'BUDGET DETAILLÉ'!$B$1:$J$35</definedName>
    <definedName name="_xlnm.Print_Area" localSheetId="0">'CAHIER DES CHARGES (CDC)'!$B$1:$G$24</definedName>
    <definedName name="_xlnm.Print_Area" localSheetId="1">'RÉPARTITION DES BÉNÉFICIAIRES'!$B$1:$T$33</definedName>
    <definedName name="ZonteTitreLigne1..D4" localSheetId="1">#REF!</definedName>
    <definedName name="ZonteTitreLigne1..D4">#REF!</definedName>
    <definedName name="ZonteTitreLigne2..D11" localSheetId="1">#REF!</definedName>
    <definedName name="ZonteTitreLigne2..D1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0" i="19" l="1"/>
  <c r="F17" i="19"/>
  <c r="G14" i="19"/>
  <c r="G13" i="19"/>
  <c r="G12" i="19"/>
  <c r="G11" i="19"/>
  <c r="G10" i="19"/>
  <c r="G9" i="19"/>
  <c r="G8" i="19"/>
  <c r="H13" i="18" l="1"/>
  <c r="I13" i="18"/>
  <c r="J13" i="18"/>
  <c r="K13" i="18"/>
  <c r="L13" i="18"/>
  <c r="M13" i="18"/>
  <c r="N13" i="18"/>
  <c r="O13" i="18"/>
  <c r="P13" i="18"/>
  <c r="Q13" i="18"/>
  <c r="R13" i="18"/>
  <c r="S13" i="18"/>
  <c r="T13" i="18"/>
  <c r="U13" i="18"/>
  <c r="V13" i="18"/>
  <c r="W13" i="18"/>
  <c r="X13" i="18"/>
  <c r="Y13" i="18"/>
  <c r="Z13" i="18"/>
  <c r="AA13" i="18"/>
  <c r="AB13" i="18"/>
  <c r="AC13" i="18"/>
  <c r="AD13" i="18"/>
  <c r="AE13" i="18"/>
  <c r="AF13" i="18"/>
  <c r="AG13" i="18"/>
  <c r="AH13" i="18"/>
  <c r="AI13" i="18"/>
  <c r="G13" i="18"/>
  <c r="D13" i="18"/>
  <c r="F20" i="5" l="1"/>
  <c r="F22" i="5"/>
  <c r="F21" i="5"/>
  <c r="F26" i="5"/>
  <c r="F25" i="5"/>
  <c r="F15" i="5"/>
  <c r="F16" i="5"/>
  <c r="F17" i="5"/>
  <c r="F14" i="5"/>
  <c r="F9" i="5"/>
  <c r="F10" i="5"/>
  <c r="F11" i="5"/>
  <c r="F8" i="5"/>
  <c r="F27" i="5" l="1"/>
  <c r="F23" i="5"/>
  <c r="J14" i="5"/>
  <c r="J15" i="5"/>
  <c r="J16" i="5"/>
  <c r="J17" i="5"/>
  <c r="J20" i="5"/>
  <c r="J23" i="5" s="1"/>
  <c r="J21" i="5"/>
  <c r="J22" i="5"/>
  <c r="J25" i="5"/>
  <c r="J26" i="5"/>
  <c r="J9" i="5"/>
  <c r="J10" i="5"/>
  <c r="J11" i="5"/>
  <c r="F18" i="5"/>
  <c r="F13" i="5"/>
  <c r="F19" i="5"/>
  <c r="F24" i="5"/>
  <c r="J18" i="5" l="1"/>
  <c r="J8" i="5"/>
  <c r="J12" i="5" s="1"/>
  <c r="F12" i="5"/>
  <c r="F13" i="18"/>
  <c r="E13" i="18"/>
  <c r="M23" i="17"/>
  <c r="M8" i="17" l="1"/>
  <c r="N8" i="17"/>
  <c r="M9" i="17"/>
  <c r="N9" i="17"/>
  <c r="M10" i="17"/>
  <c r="N10" i="17"/>
  <c r="M11" i="17"/>
  <c r="N11" i="17"/>
  <c r="M12" i="17"/>
  <c r="N12" i="17"/>
  <c r="M13" i="17"/>
  <c r="N13" i="17"/>
  <c r="M14" i="17"/>
  <c r="N14" i="17"/>
  <c r="M15" i="17"/>
  <c r="N15" i="17"/>
  <c r="M16" i="17"/>
  <c r="N16" i="17"/>
  <c r="M22" i="17"/>
  <c r="Q22" i="17" s="1"/>
  <c r="N22" i="17"/>
  <c r="N23" i="17"/>
  <c r="M24" i="17"/>
  <c r="N24" i="17"/>
  <c r="M25" i="17"/>
  <c r="N25" i="17"/>
  <c r="M26" i="17"/>
  <c r="N26" i="17"/>
  <c r="M27" i="17"/>
  <c r="N27" i="17"/>
  <c r="M28" i="17"/>
  <c r="N28" i="17"/>
  <c r="M29" i="17"/>
  <c r="N29" i="17"/>
  <c r="M30" i="17"/>
  <c r="N30" i="17"/>
  <c r="C31" i="17"/>
  <c r="E31" i="17"/>
  <c r="G31" i="17"/>
  <c r="I31" i="17"/>
  <c r="K31" i="17"/>
  <c r="O31" i="17"/>
  <c r="P31" i="17"/>
  <c r="S31" i="17"/>
  <c r="Q28" i="17" l="1"/>
  <c r="R25" i="17"/>
  <c r="R28" i="17"/>
  <c r="N31" i="17"/>
  <c r="Q8" i="17"/>
  <c r="R8" i="17"/>
  <c r="Q25" i="17"/>
  <c r="R22" i="17"/>
  <c r="M31" i="17"/>
  <c r="Q31" i="17" l="1"/>
  <c r="B15" i="16"/>
  <c r="B14" i="16"/>
  <c r="B13" i="16"/>
  <c r="E6" i="16" l="1"/>
  <c r="E5" i="16"/>
  <c r="G5" i="16" l="1"/>
  <c r="I23" i="5"/>
  <c r="J27" i="5"/>
  <c r="G8" i="16" s="1"/>
  <c r="I27" i="5" l="1"/>
  <c r="H27" i="5"/>
  <c r="H23" i="5"/>
  <c r="E7" i="16"/>
  <c r="I18" i="5"/>
  <c r="H18" i="5"/>
  <c r="I12" i="5"/>
  <c r="H12" i="5"/>
  <c r="H28" i="5" l="1"/>
  <c r="E13" i="16" s="1"/>
  <c r="I28" i="5"/>
  <c r="E14" i="16" s="1"/>
  <c r="E8" i="16"/>
  <c r="G6" i="16"/>
  <c r="E20" i="16" l="1"/>
  <c r="E22" i="16" s="1"/>
  <c r="F28" i="5"/>
  <c r="E10" i="16" s="1"/>
  <c r="F8" i="16" l="1"/>
  <c r="F7" i="16"/>
  <c r="F6" i="16"/>
  <c r="F5" i="16"/>
  <c r="G7" i="16"/>
  <c r="G10" i="16" s="1"/>
  <c r="J28" i="5"/>
  <c r="J19" i="5" l="1"/>
  <c r="C4" i="19"/>
  <c r="F21" i="19" s="1"/>
  <c r="E15" i="16"/>
  <c r="H5" i="16"/>
  <c r="H8" i="16"/>
  <c r="H6" i="16"/>
  <c r="E19" i="16"/>
  <c r="K12" i="5"/>
  <c r="K18" i="5"/>
  <c r="K28" i="5"/>
  <c r="K23" i="5"/>
  <c r="H7" i="16"/>
  <c r="F8" i="19" l="1"/>
  <c r="F9" i="19"/>
  <c r="F10" i="19"/>
  <c r="H10" i="19" s="1"/>
  <c r="F11" i="19"/>
  <c r="H11" i="19" s="1"/>
  <c r="F12" i="19"/>
  <c r="H12" i="19" s="1"/>
  <c r="F13" i="19"/>
  <c r="H13" i="19" s="1"/>
  <c r="F14" i="19"/>
  <c r="H14" i="19" s="1"/>
  <c r="E21" i="16"/>
  <c r="G12" i="16"/>
  <c r="E17" i="16"/>
  <c r="H8" i="19" l="1"/>
  <c r="F13" i="16"/>
  <c r="F14" i="16"/>
  <c r="F15" i="16"/>
  <c r="F17" i="16" l="1"/>
  <c r="F15" i="19"/>
  <c r="H9" i="19"/>
  <c r="F18" i="19" s="1"/>
  <c r="F16" i="19" l="1"/>
  <c r="C5" i="19" s="1"/>
  <c r="F19" i="19" l="1"/>
</calcChain>
</file>

<file path=xl/sharedStrings.xml><?xml version="1.0" encoding="utf-8"?>
<sst xmlns="http://schemas.openxmlformats.org/spreadsheetml/2006/main" count="190" uniqueCount="143">
  <si>
    <t>Coût total</t>
  </si>
  <si>
    <t>Désignation</t>
  </si>
  <si>
    <t>Qté</t>
  </si>
  <si>
    <t>Prix Unit.</t>
  </si>
  <si>
    <t>Perdiems</t>
  </si>
  <si>
    <t>J</t>
  </si>
  <si>
    <t>S.Total 1</t>
  </si>
  <si>
    <t>Location salle</t>
  </si>
  <si>
    <t>Location matériel</t>
  </si>
  <si>
    <t>Fournitures et supports</t>
  </si>
  <si>
    <t>S.Total 2</t>
  </si>
  <si>
    <t>S.Total 3</t>
  </si>
  <si>
    <t>S.Total 4</t>
  </si>
  <si>
    <t>RECAPITULATIF DU BUDGET</t>
  </si>
  <si>
    <t>BUDGET DETAILLE</t>
  </si>
  <si>
    <t>Achat matière d'œuvre (pratique)</t>
  </si>
  <si>
    <t>à préciser</t>
  </si>
  <si>
    <t>nb</t>
  </si>
  <si>
    <t>Honoraire (si prestataire externe)</t>
  </si>
  <si>
    <t>Coût pédagogique</t>
  </si>
  <si>
    <t xml:space="preserve">Autres </t>
  </si>
  <si>
    <t xml:space="preserve">Coût des prestations de formation </t>
  </si>
  <si>
    <t>Frais pédagogiques</t>
  </si>
  <si>
    <t>Autres</t>
  </si>
  <si>
    <t xml:space="preserve">(2) Dans le cas d'un co-financement par un ou des partenaire(s) en dehors des entreprises associées </t>
  </si>
  <si>
    <r>
      <rPr>
        <b/>
        <sz val="8"/>
        <color theme="1"/>
        <rFont val="Century Gothic"/>
        <family val="2"/>
      </rPr>
      <t>(2)</t>
    </r>
    <r>
      <rPr>
        <b/>
        <sz val="10"/>
        <color theme="1"/>
        <rFont val="Century Gothic"/>
        <family val="2"/>
      </rPr>
      <t xml:space="preserve"> Part du coût global à financer par d'autres partenaires</t>
    </r>
  </si>
  <si>
    <r>
      <t>TOTAL (</t>
    </r>
    <r>
      <rPr>
        <b/>
        <i/>
        <sz val="14"/>
        <color theme="1"/>
        <rFont val="Century Gothic"/>
        <family val="2"/>
      </rPr>
      <t>S.T1+S.T2+S.T3+S.T4)</t>
    </r>
  </si>
  <si>
    <t>(*) Renseigner obligatoirement la colonne "TOTAL" de chaque désignation puis répartir selon (1) (2) ou (3)</t>
  </si>
  <si>
    <t>TOTAL*
(Ar)</t>
  </si>
  <si>
    <t>Coût total de la prestation (4)</t>
  </si>
  <si>
    <t>(1) Hors cotisation mais contribution propre de l'entreprise</t>
  </si>
  <si>
    <r>
      <rPr>
        <b/>
        <sz val="8"/>
        <color theme="1"/>
        <rFont val="Century Gothic"/>
        <family val="2"/>
      </rPr>
      <t>(1)</t>
    </r>
    <r>
      <rPr>
        <b/>
        <sz val="10"/>
        <color theme="1"/>
        <rFont val="Century Gothic"/>
        <family val="2"/>
      </rPr>
      <t xml:space="preserve"> Part de la contribution de l'entreprise en dehors du droit de tirage</t>
    </r>
  </si>
  <si>
    <t xml:space="preserve">(3) Part demandée au FMFP - dans les limites du droit de tirage </t>
  </si>
  <si>
    <t>(3) Part demandée au FMFP - dans les limites du droit de tirage de l'entreprise</t>
  </si>
  <si>
    <t>*** Si vous avez des difficultés concernant le remplissage de ces tableaux, merci de contacter le Département Formation et Insertion du FMFP qui vous accompagnera dans cette démarche (020 22 538 86)</t>
  </si>
  <si>
    <t xml:space="preserve">TOTAL </t>
  </si>
  <si>
    <t>F</t>
  </si>
  <si>
    <t>H</t>
  </si>
  <si>
    <r>
      <t xml:space="preserve">Dont Jeunes -35 ans
parmis TOTAL   </t>
    </r>
    <r>
      <rPr>
        <b/>
        <i/>
        <sz val="12"/>
        <color rgb="FFFF0000"/>
        <rFont val="Century Gothic"/>
        <family val="2"/>
      </rPr>
      <t>OBLIGATOIRE</t>
    </r>
  </si>
  <si>
    <r>
      <t xml:space="preserve">TOTAL </t>
    </r>
    <r>
      <rPr>
        <b/>
        <i/>
        <sz val="12"/>
        <color theme="4"/>
        <rFont val="Century Gothic"/>
        <family val="2"/>
      </rPr>
      <t xml:space="preserve">
(FPC+FPE)</t>
    </r>
  </si>
  <si>
    <r>
      <t>TOTAL FPE</t>
    </r>
    <r>
      <rPr>
        <b/>
        <i/>
        <sz val="12"/>
        <color theme="4"/>
        <rFont val="Century Gothic"/>
        <family val="2"/>
      </rPr>
      <t xml:space="preserve">
(Si applicable)</t>
    </r>
  </si>
  <si>
    <t>TOTAL FPC</t>
  </si>
  <si>
    <t>AUTRES</t>
  </si>
  <si>
    <t>OUVRIERS PROFESSIONNELS</t>
  </si>
  <si>
    <t>OUVRIERS SPECIALISÉS</t>
  </si>
  <si>
    <t>CADRES INTERMEDIAIRES</t>
  </si>
  <si>
    <t>CADRES SUPÉRIEURS</t>
  </si>
  <si>
    <r>
      <t xml:space="preserve">Dont Jeunes -35 ans
parmis TOTAL  </t>
    </r>
    <r>
      <rPr>
        <b/>
        <i/>
        <sz val="12"/>
        <color rgb="FFFF0000"/>
        <rFont val="Century Gothic"/>
        <family val="2"/>
      </rPr>
      <t>OBLIGATOIRE</t>
    </r>
  </si>
  <si>
    <r>
      <t xml:space="preserve">Dans ce premier tableau </t>
    </r>
    <r>
      <rPr>
        <i/>
        <sz val="14"/>
        <color theme="1"/>
        <rFont val="Century Gothic"/>
        <family val="2"/>
      </rPr>
      <t>récapitulatif du projet</t>
    </r>
    <r>
      <rPr>
        <sz val="14"/>
        <color theme="1"/>
        <rFont val="Century Gothic"/>
        <family val="2"/>
      </rPr>
      <t xml:space="preserve">, </t>
    </r>
    <r>
      <rPr>
        <b/>
        <u/>
        <sz val="14"/>
        <color theme="1"/>
        <rFont val="Century Gothic"/>
        <family val="2"/>
      </rPr>
      <t>UNE MÊME PERSONNE</t>
    </r>
    <r>
      <rPr>
        <b/>
        <sz val="14"/>
        <color theme="1"/>
        <rFont val="Century Gothic"/>
        <family val="2"/>
      </rPr>
      <t xml:space="preserve"> </t>
    </r>
    <r>
      <rPr>
        <sz val="14"/>
        <color theme="1"/>
        <rFont val="Century Gothic"/>
        <family val="2"/>
      </rPr>
      <t xml:space="preserve">participant à plusieurs modules, </t>
    </r>
    <r>
      <rPr>
        <b/>
        <u/>
        <sz val="14"/>
        <color theme="1"/>
        <rFont val="Century Gothic"/>
        <family val="2"/>
      </rPr>
      <t>SERA COMPTÉE UNE SEULE FOIS</t>
    </r>
  </si>
  <si>
    <t>RÉPARTITION DES BÉNÉFICIAIRES DANS LE CADRE DU PROJET DE FORMATION</t>
  </si>
  <si>
    <t>SOUS-MODULES</t>
  </si>
  <si>
    <t>INTITULÉ DU PROJET</t>
  </si>
  <si>
    <r>
      <t xml:space="preserve">(*) Renseigner </t>
    </r>
    <r>
      <rPr>
        <b/>
        <u/>
        <sz val="17"/>
        <color rgb="FFFF0000"/>
        <rFont val="Century Gothic"/>
        <family val="2"/>
      </rPr>
      <t>obligatoirement</t>
    </r>
    <r>
      <rPr>
        <b/>
        <i/>
        <u/>
        <sz val="17"/>
        <color rgb="FFFF0000"/>
        <rFont val="Century Gothic"/>
        <family val="2"/>
      </rPr>
      <t xml:space="preserve"> le premier tableau </t>
    </r>
    <r>
      <rPr>
        <sz val="14"/>
        <color rgb="FFFF0000"/>
        <rFont val="Century Gothic"/>
        <family val="2"/>
      </rPr>
      <t xml:space="preserve">avec les informations sur chaque ligne afin que les TOTAUX soient générés automatiquement/ Il est à noter que le </t>
    </r>
    <r>
      <rPr>
        <b/>
        <u/>
        <sz val="14"/>
        <color rgb="FFFF0000"/>
        <rFont val="Century Gothic"/>
        <family val="2"/>
      </rPr>
      <t>FMFP s’appuiera sur le tableau n°1 pour le calcul du ratio par bénéficiaire</t>
    </r>
  </si>
  <si>
    <r>
      <t xml:space="preserve">Dans ce second tableau, </t>
    </r>
    <r>
      <rPr>
        <b/>
        <u/>
        <sz val="14"/>
        <color theme="1"/>
        <rFont val="Century Gothic"/>
        <family val="2"/>
      </rPr>
      <t>RENSEIGNER</t>
    </r>
    <r>
      <rPr>
        <sz val="14"/>
        <color theme="1"/>
        <rFont val="Century Gothic"/>
        <family val="2"/>
      </rPr>
      <t xml:space="preserve"> le nombre de </t>
    </r>
    <r>
      <rPr>
        <b/>
        <u/>
        <sz val="14"/>
        <color theme="1"/>
        <rFont val="Century Gothic"/>
        <family val="2"/>
      </rPr>
      <t>PERSONNES à former si les participants sont différents sur CHAQUE SOUS-MODULE</t>
    </r>
    <r>
      <rPr>
        <sz val="14"/>
        <color theme="1"/>
        <rFont val="Century Gothic"/>
        <family val="2"/>
      </rPr>
      <t>, même si la même personne participe à plusieurs modules (facultatif)</t>
    </r>
  </si>
  <si>
    <r>
      <t>Accomodation des bénéficiaires 
(</t>
    </r>
    <r>
      <rPr>
        <b/>
        <sz val="10"/>
        <color rgb="FFFF0000"/>
        <rFont val="Century Gothic"/>
        <family val="2"/>
      </rPr>
      <t>ne dépassant pas 1/3 du coût total</t>
    </r>
    <r>
      <rPr>
        <b/>
        <sz val="10"/>
        <color theme="1"/>
        <rFont val="Century Gothic"/>
        <family val="2"/>
      </rPr>
      <t>)</t>
    </r>
  </si>
  <si>
    <t>Management opérationnel</t>
  </si>
  <si>
    <t>Exemple : Stratégie opérationnelle</t>
  </si>
  <si>
    <t>Exemple : Gestion d'équipe</t>
  </si>
  <si>
    <t>Exemple : Reporting &amp; KPIs</t>
  </si>
  <si>
    <t>Equivalent du Salaire journalier des formateurs (si formateur en interne)</t>
  </si>
  <si>
    <t>H/J</t>
  </si>
  <si>
    <t>Voyage(AR)</t>
  </si>
  <si>
    <t>nuitée</t>
  </si>
  <si>
    <r>
      <t xml:space="preserve">Restauration 
</t>
    </r>
    <r>
      <rPr>
        <i/>
        <sz val="10"/>
        <color theme="1"/>
        <rFont val="Century Gothic"/>
        <family val="2"/>
      </rPr>
      <t>(uniquement lorsque la formation se trouve en dehors du lieu de résidence des participants)</t>
    </r>
  </si>
  <si>
    <r>
      <t xml:space="preserve">Hébergement
</t>
    </r>
    <r>
      <rPr>
        <i/>
        <sz val="10"/>
        <color theme="1"/>
        <rFont val="Century Gothic"/>
        <family val="2"/>
      </rPr>
      <t>(uniquement lorsque la formation se trouve en dehors du lieu de résidence des participants)</t>
    </r>
  </si>
  <si>
    <r>
      <t xml:space="preserve">Frais de déplacement 
</t>
    </r>
    <r>
      <rPr>
        <i/>
        <sz val="10"/>
        <color theme="1"/>
        <rFont val="Century Gothic"/>
        <family val="2"/>
      </rPr>
      <t>(uniquement lorsque la formation se trouve en dehors de la région d'exercice des participants)</t>
    </r>
  </si>
  <si>
    <r>
      <t xml:space="preserve">Frais de déplacement
</t>
    </r>
    <r>
      <rPr>
        <i/>
        <sz val="10"/>
        <color theme="1"/>
        <rFont val="Century Gothic"/>
        <family val="2"/>
      </rPr>
      <t>(uniquement lorsque la formation se trouve en dehors de la région d'exercice des participants)</t>
    </r>
  </si>
  <si>
    <r>
      <t xml:space="preserve">Unité
</t>
    </r>
    <r>
      <rPr>
        <b/>
        <sz val="10"/>
        <color rgb="FFFF0000"/>
        <rFont val="Century Gothic"/>
        <family val="2"/>
      </rPr>
      <t>(à préciser / modifier)</t>
    </r>
  </si>
  <si>
    <t>sur part demandée FMFP</t>
  </si>
  <si>
    <t>% sur part demandée FMFP</t>
  </si>
  <si>
    <t>(**) Rajouter des lignes si nécessaire, tout en respectant les calculs générés automatiquement</t>
  </si>
  <si>
    <r>
      <t xml:space="preserve">Justification / Observations
</t>
    </r>
    <r>
      <rPr>
        <b/>
        <i/>
        <sz val="10"/>
        <color theme="1"/>
        <rFont val="Century Gothic"/>
        <family val="2"/>
      </rPr>
      <t xml:space="preserve">
</t>
    </r>
    <r>
      <rPr>
        <b/>
        <i/>
        <sz val="10"/>
        <color rgb="FFFF0000"/>
        <rFont val="Century Gothic"/>
        <family val="2"/>
      </rPr>
      <t>(Insérer sur cette colonne toute justification utile concernant la compréhension des montants)</t>
    </r>
  </si>
  <si>
    <t>global</t>
  </si>
  <si>
    <t>% global</t>
  </si>
  <si>
    <r>
      <t>Accommodations des participants
(</t>
    </r>
    <r>
      <rPr>
        <b/>
        <i/>
        <sz val="10"/>
        <color rgb="FFFF0000"/>
        <rFont val="Century Gothic"/>
        <family val="2"/>
      </rPr>
      <t>ne dépassant pas 1/3 du coût total 
concernant la part demandée FMFP</t>
    </r>
    <r>
      <rPr>
        <b/>
        <i/>
        <sz val="10"/>
        <color theme="1"/>
        <rFont val="Century Gothic"/>
        <family val="2"/>
      </rPr>
      <t>)</t>
    </r>
  </si>
  <si>
    <r>
      <t xml:space="preserve">RATIO PAR BÉNÉFICIAIRE DISPOSITIF </t>
    </r>
    <r>
      <rPr>
        <b/>
        <i/>
        <sz val="10"/>
        <color theme="1"/>
        <rFont val="Century Gothic"/>
        <family val="2"/>
      </rPr>
      <t>(INDICATIF)</t>
    </r>
  </si>
  <si>
    <t>RATIO PAR HEURE DISPOSITIF</t>
  </si>
  <si>
    <r>
      <t xml:space="preserve">RATIO PAR BÉNÉFICIAIRE GLOBAL </t>
    </r>
    <r>
      <rPr>
        <b/>
        <i/>
        <sz val="10"/>
        <color theme="1"/>
        <rFont val="Century Gothic"/>
        <family val="2"/>
      </rPr>
      <t>(INDICATIF)</t>
    </r>
  </si>
  <si>
    <t>RATIO PAR HEURE GLOBAL</t>
  </si>
  <si>
    <t>CAHIER DES CHARGES DE FORMATION</t>
  </si>
  <si>
    <t xml:space="preserve">Porteur du projet : </t>
  </si>
  <si>
    <t xml:space="preserve">Intitulé du projet : </t>
  </si>
  <si>
    <t>Entreprise 1
Entreprise 2
Entreprise 3</t>
  </si>
  <si>
    <r>
      <t>TOTAL FPE</t>
    </r>
    <r>
      <rPr>
        <b/>
        <i/>
        <sz val="12"/>
        <color theme="4"/>
        <rFont val="Century Gothic"/>
        <family val="2"/>
      </rPr>
      <t xml:space="preserve">
(Si applicable)
</t>
    </r>
    <r>
      <rPr>
        <b/>
        <i/>
        <sz val="12"/>
        <color rgb="FFFF0000"/>
        <rFont val="Century Gothic"/>
        <family val="2"/>
      </rPr>
      <t xml:space="preserve">
INTITULÉ DES POSTES VISÉS*</t>
    </r>
    <r>
      <rPr>
        <b/>
        <i/>
        <sz val="12"/>
        <color theme="4"/>
        <rFont val="Century Gothic"/>
        <family val="2"/>
      </rPr>
      <t xml:space="preserve"> : 
1) ...........................
2) ...........................</t>
    </r>
  </si>
  <si>
    <t>Module 3</t>
  </si>
  <si>
    <t>Module 1</t>
  </si>
  <si>
    <t>Module 2</t>
  </si>
  <si>
    <t>N°</t>
  </si>
  <si>
    <t>☐ Expertise     
☐ Maîtrise
☐ Application intermédiaire
☐ Application de base</t>
  </si>
  <si>
    <t>OBLIGATOIRE : 
Expliquez ici le mode de calcul</t>
  </si>
  <si>
    <r>
      <rPr>
        <b/>
        <sz val="12"/>
        <color rgb="FF1F3864"/>
        <rFont val="Century Gothic"/>
        <family val="2"/>
      </rPr>
      <t>Intitulé</t>
    </r>
    <r>
      <rPr>
        <sz val="12"/>
        <color rgb="FF1F3864"/>
        <rFont val="Century Gothic"/>
        <family val="2"/>
      </rPr>
      <t xml:space="preserve"> du module</t>
    </r>
  </si>
  <si>
    <r>
      <t xml:space="preserve">Intitulé des </t>
    </r>
    <r>
      <rPr>
        <b/>
        <sz val="12"/>
        <color rgb="FF1F3864"/>
        <rFont val="Century Gothic"/>
        <family val="2"/>
      </rPr>
      <t>postes</t>
    </r>
    <r>
      <rPr>
        <sz val="12"/>
        <color rgb="FF1F3864"/>
        <rFont val="Century Gothic"/>
        <family val="2"/>
      </rPr>
      <t xml:space="preserve"> 
des participants (métier(s))</t>
    </r>
  </si>
  <si>
    <r>
      <rPr>
        <b/>
        <sz val="12"/>
        <color rgb="FF1F3864"/>
        <rFont val="Century Gothic"/>
        <family val="2"/>
      </rPr>
      <t>Objectifs d'apprentissage</t>
    </r>
    <r>
      <rPr>
        <sz val="12"/>
        <color rgb="FF1F3864"/>
        <rFont val="Century Gothic"/>
        <family val="2"/>
      </rPr>
      <t xml:space="preserve">
(de compétences à acquérir)</t>
    </r>
  </si>
  <si>
    <r>
      <rPr>
        <b/>
        <sz val="12"/>
        <color rgb="FF1F3864"/>
        <rFont val="Century Gothic"/>
        <family val="2"/>
      </rPr>
      <t>Critères de mesure</t>
    </r>
    <r>
      <rPr>
        <sz val="12"/>
        <color rgb="FF1F3864"/>
        <rFont val="Century Gothic"/>
        <family val="2"/>
      </rPr>
      <t xml:space="preserve"> 
des résultats atteints</t>
    </r>
  </si>
  <si>
    <r>
      <rPr>
        <b/>
        <sz val="12"/>
        <color rgb="FF1F3864"/>
        <rFont val="Century Gothic"/>
        <family val="2"/>
      </rPr>
      <t>Durée pratique</t>
    </r>
    <r>
      <rPr>
        <sz val="12"/>
        <color rgb="FF1F3864"/>
        <rFont val="Century Gothic"/>
        <family val="2"/>
      </rPr>
      <t xml:space="preserve">
(en heures)</t>
    </r>
  </si>
  <si>
    <r>
      <rPr>
        <b/>
        <sz val="12"/>
        <color rgb="FF1F3864"/>
        <rFont val="Century Gothic"/>
        <family val="2"/>
      </rPr>
      <t>Durée totale</t>
    </r>
    <r>
      <rPr>
        <sz val="12"/>
        <color rgb="FF1F3864"/>
        <rFont val="Century Gothic"/>
        <family val="2"/>
      </rPr>
      <t xml:space="preserve">
(en heures)</t>
    </r>
  </si>
  <si>
    <r>
      <t xml:space="preserve">Répartition des </t>
    </r>
    <r>
      <rPr>
        <b/>
        <sz val="12"/>
        <color rgb="FF1F3864"/>
        <rFont val="Century Gothic"/>
        <family val="2"/>
      </rPr>
      <t>participants par groupe</t>
    </r>
  </si>
  <si>
    <r>
      <rPr>
        <b/>
        <sz val="12"/>
        <color rgb="FF1F3864"/>
        <rFont val="Century Gothic"/>
        <family val="2"/>
      </rPr>
      <t>Niveau</t>
    </r>
    <r>
      <rPr>
        <sz val="12"/>
        <color rgb="FF1F3864"/>
        <rFont val="Century Gothic"/>
        <family val="2"/>
      </rPr>
      <t xml:space="preserve"> de compétence visé
</t>
    </r>
    <r>
      <rPr>
        <i/>
        <sz val="12"/>
        <color rgb="FFFF0000"/>
        <rFont val="Century Gothic"/>
        <family val="2"/>
      </rPr>
      <t>(Choix déroulant sur SI)</t>
    </r>
  </si>
  <si>
    <r>
      <t xml:space="preserve">Nom et Prénom du </t>
    </r>
    <r>
      <rPr>
        <b/>
        <sz val="12"/>
        <color rgb="FF1F3864"/>
        <rFont val="Century Gothic"/>
        <family val="2"/>
      </rPr>
      <t>Formateur</t>
    </r>
  </si>
  <si>
    <r>
      <t xml:space="preserve">Organisme de formation
</t>
    </r>
    <r>
      <rPr>
        <sz val="12"/>
        <color rgb="FF1F3864"/>
        <rFont val="Century Gothic"/>
        <family val="2"/>
      </rPr>
      <t>(Dénomination commerciale)</t>
    </r>
  </si>
  <si>
    <r>
      <t xml:space="preserve">Catégorie prestataire
</t>
    </r>
    <r>
      <rPr>
        <sz val="12"/>
        <color rgb="FF1F3864"/>
        <rFont val="Century Gothic"/>
        <family val="2"/>
      </rPr>
      <t>(Cabinet, Individuel, Interne)</t>
    </r>
  </si>
  <si>
    <r>
      <rPr>
        <b/>
        <sz val="12"/>
        <color rgb="FF1F3864"/>
        <rFont val="Century Gothic"/>
        <family val="2"/>
      </rPr>
      <t>Références</t>
    </r>
    <r>
      <rPr>
        <sz val="12"/>
        <color rgb="FF1F3864"/>
        <rFont val="Century Gothic"/>
        <family val="2"/>
      </rPr>
      <t xml:space="preserve"> du formateur 
(</t>
    </r>
    <r>
      <rPr>
        <i/>
        <sz val="12"/>
        <color rgb="FF1F3864"/>
        <rFont val="Century Gothic"/>
        <family val="2"/>
      </rPr>
      <t>3 entreprises d'intervention  au minimum</t>
    </r>
    <r>
      <rPr>
        <sz val="12"/>
        <color rgb="FF1F3864"/>
        <rFont val="Century Gothic"/>
        <family val="2"/>
      </rPr>
      <t xml:space="preserve">) </t>
    </r>
    <r>
      <rPr>
        <b/>
        <sz val="12"/>
        <color rgb="FF1F3864"/>
        <rFont val="Century Gothic"/>
        <family val="2"/>
      </rPr>
      <t>dans le domaine visé</t>
    </r>
  </si>
  <si>
    <r>
      <t xml:space="preserve">Support, Outils et Matériels 
</t>
    </r>
    <r>
      <rPr>
        <sz val="12"/>
        <color rgb="FF1F3864"/>
        <rFont val="Century Gothic"/>
        <family val="2"/>
      </rPr>
      <t>conçus pour la formation</t>
    </r>
  </si>
  <si>
    <r>
      <rPr>
        <b/>
        <sz val="12"/>
        <color rgb="FF1F3864"/>
        <rFont val="Century Gothic"/>
        <family val="2"/>
      </rPr>
      <t>Lieu</t>
    </r>
    <r>
      <rPr>
        <sz val="12"/>
        <color rgb="FF1F3864"/>
        <rFont val="Century Gothic"/>
        <family val="2"/>
      </rPr>
      <t xml:space="preserve"> d'éxécution 
de la formation</t>
    </r>
  </si>
  <si>
    <r>
      <rPr>
        <u/>
        <sz val="12"/>
        <color rgb="FF002060"/>
        <rFont val="Century Gothic"/>
        <family val="2"/>
      </rPr>
      <t>Exemple</t>
    </r>
    <r>
      <rPr>
        <sz val="12"/>
        <color rgb="FF002060"/>
        <rFont val="Century Gothic"/>
        <family val="2"/>
      </rPr>
      <t xml:space="preserve"> : Formation en conduite d'engins de chantier</t>
    </r>
  </si>
  <si>
    <r>
      <rPr>
        <u/>
        <sz val="12"/>
        <color rgb="FF002060"/>
        <rFont val="Century Gothic"/>
        <family val="2"/>
      </rPr>
      <t>Exemple</t>
    </r>
    <r>
      <rPr>
        <sz val="12"/>
        <color rgb="FF002060"/>
        <rFont val="Century Gothic"/>
        <family val="2"/>
      </rPr>
      <t xml:space="preserve"> : Conducteur d'engin, mécaniciens, techniciens, maintenanciers</t>
    </r>
  </si>
  <si>
    <r>
      <rPr>
        <u/>
        <sz val="12"/>
        <color rgb="FF002060"/>
        <rFont val="Century Gothic"/>
        <family val="2"/>
      </rPr>
      <t>Exemple</t>
    </r>
    <r>
      <rPr>
        <sz val="12"/>
        <color rgb="FF002060"/>
        <rFont val="Century Gothic"/>
        <family val="2"/>
      </rPr>
      <t xml:space="preserve"> : Savoir conduire les différents engins utilisés dans un chantier donné</t>
    </r>
  </si>
  <si>
    <r>
      <rPr>
        <u/>
        <sz val="12"/>
        <color rgb="FF002060"/>
        <rFont val="Century Gothic"/>
        <family val="2"/>
      </rPr>
      <t>Exemple</t>
    </r>
    <r>
      <rPr>
        <sz val="12"/>
        <color rgb="FF002060"/>
        <rFont val="Century Gothic"/>
        <family val="2"/>
      </rPr>
      <t xml:space="preserve"> : Être capable de conduire quelles que soient les contraintes du chantier</t>
    </r>
  </si>
  <si>
    <r>
      <rPr>
        <b/>
        <sz val="12"/>
        <color rgb="FF1F3864"/>
        <rFont val="Century Gothic"/>
        <family val="2"/>
      </rPr>
      <t>Durée théorie</t>
    </r>
    <r>
      <rPr>
        <sz val="12"/>
        <color rgb="FF1F3864"/>
        <rFont val="Century Gothic"/>
        <family val="2"/>
      </rPr>
      <t xml:space="preserve">
(en heures)</t>
    </r>
  </si>
  <si>
    <r>
      <rPr>
        <u/>
        <sz val="12"/>
        <color rgb="FF002060"/>
        <rFont val="Century Gothic"/>
        <family val="2"/>
      </rPr>
      <t>Exemple</t>
    </r>
    <r>
      <rPr>
        <sz val="12"/>
        <color rgb="FF002060"/>
        <rFont val="Century Gothic"/>
        <family val="2"/>
      </rPr>
      <t xml:space="preserve"> : 
02 groupes de 15 participants pour un total de 30.</t>
    </r>
  </si>
  <si>
    <r>
      <rPr>
        <u/>
        <sz val="12"/>
        <color rgb="FF002060"/>
        <rFont val="Century Gothic"/>
        <family val="2"/>
      </rPr>
      <t>Exemple</t>
    </r>
    <r>
      <rPr>
        <sz val="12"/>
        <color rgb="FF002060"/>
        <rFont val="Century Gothic"/>
        <family val="2"/>
      </rPr>
      <t xml:space="preserve"> : 
Jean Phil COUET</t>
    </r>
  </si>
  <si>
    <r>
      <rPr>
        <u/>
        <sz val="12"/>
        <color rgb="FF002060"/>
        <rFont val="Century Gothic"/>
        <family val="2"/>
      </rPr>
      <t>Exemple</t>
    </r>
    <r>
      <rPr>
        <sz val="12"/>
        <color rgb="FF002060"/>
        <rFont val="Century Gothic"/>
        <family val="2"/>
      </rPr>
      <t xml:space="preserve"> : 
CHANTIER SARL</t>
    </r>
  </si>
  <si>
    <r>
      <rPr>
        <u/>
        <sz val="12"/>
        <color rgb="FF002060"/>
        <rFont val="Century Gothic"/>
        <family val="2"/>
      </rPr>
      <t>Exemple</t>
    </r>
    <r>
      <rPr>
        <sz val="12"/>
        <color rgb="FF002060"/>
        <rFont val="Century Gothic"/>
        <family val="2"/>
      </rPr>
      <t xml:space="preserve"> : 
Cabinet de formation</t>
    </r>
  </si>
  <si>
    <r>
      <rPr>
        <u/>
        <sz val="12"/>
        <color rgb="FF002060"/>
        <rFont val="Century Gothic"/>
        <family val="2"/>
      </rPr>
      <t>Exemple</t>
    </r>
    <r>
      <rPr>
        <sz val="12"/>
        <color rgb="FF002060"/>
        <rFont val="Century Gothic"/>
        <family val="2"/>
      </rPr>
      <t xml:space="preserve"> : 
Engins poids lourds
Matériels de protection
Combinaison
Extincteur</t>
    </r>
  </si>
  <si>
    <r>
      <rPr>
        <u/>
        <sz val="12"/>
        <color rgb="FF002060"/>
        <rFont val="Century Gothic"/>
        <family val="2"/>
      </rPr>
      <t>Exemple</t>
    </r>
    <r>
      <rPr>
        <sz val="12"/>
        <color rgb="FF002060"/>
        <rFont val="Century Gothic"/>
        <family val="2"/>
      </rPr>
      <t xml:space="preserve"> : 
Au sein de l'entreprise (théorie et pratique)</t>
    </r>
  </si>
  <si>
    <t>Colonne1</t>
  </si>
  <si>
    <t>CALCUL DU FONDS ADDITIONNEL, DROIT DE TIRAGE et RATIO</t>
  </si>
  <si>
    <t>(*) Renseigner obligatoirement les informations sur chaque ligne afin que les montants soient générés automatiquement</t>
  </si>
  <si>
    <t>MONTANT DEMANDÉ FMFP</t>
  </si>
  <si>
    <t>FA RÉEL DEMANDÉ</t>
  </si>
  <si>
    <t>CONSORTIUM D'ENTREPRISES</t>
  </si>
  <si>
    <t>IDENTIFIANT CNAPS</t>
  </si>
  <si>
    <r>
      <t xml:space="preserve">EFFECTIF DE L'ENTREPRISE </t>
    </r>
    <r>
      <rPr>
        <b/>
        <sz val="12"/>
        <color theme="4"/>
        <rFont val="Century Gothic"/>
        <family val="2"/>
      </rPr>
      <t>*</t>
    </r>
  </si>
  <si>
    <r>
      <t xml:space="preserve">DROIT DE TIRAGE CONSENTI </t>
    </r>
    <r>
      <rPr>
        <b/>
        <sz val="12"/>
        <color theme="4"/>
        <rFont val="Century Gothic"/>
        <family val="2"/>
      </rPr>
      <t>*</t>
    </r>
  </si>
  <si>
    <t>EFFET LEVIER APPLICABLE</t>
  </si>
  <si>
    <t>FONDS ADDITIONNEL THÉORIQUE</t>
  </si>
  <si>
    <r>
      <t>Entreprise 1 (</t>
    </r>
    <r>
      <rPr>
        <i/>
        <sz val="11"/>
        <color theme="3"/>
        <rFont val="Century Gothic"/>
        <family val="2"/>
      </rPr>
      <t>Porteur</t>
    </r>
    <r>
      <rPr>
        <sz val="11"/>
        <color theme="3"/>
        <rFont val="Century Gothic"/>
        <family val="2"/>
      </rPr>
      <t>)</t>
    </r>
  </si>
  <si>
    <t xml:space="preserve">Entreprise 2 </t>
  </si>
  <si>
    <t>Entreprise 3</t>
  </si>
  <si>
    <t>Entreprise 4</t>
  </si>
  <si>
    <t>Entreprise 5</t>
  </si>
  <si>
    <t>Entreprise 6</t>
  </si>
  <si>
    <t>Entreprise 7</t>
  </si>
  <si>
    <t>TOTAL DT CONSENTI</t>
  </si>
  <si>
    <r>
      <t xml:space="preserve">Pour toute question concernant le calcul du financement, 
contacter le département Formation et Insertion du FMFP au 
</t>
    </r>
    <r>
      <rPr>
        <b/>
        <sz val="11"/>
        <color theme="3"/>
        <rFont val="Century Gothic"/>
        <family val="2"/>
      </rPr>
      <t>020 22 538 86</t>
    </r>
  </si>
  <si>
    <t>NB ENTREPRISE</t>
  </si>
  <si>
    <t>FA THEORIQUE</t>
  </si>
  <si>
    <t>MONTANT DU FINANCEMENT FMFP</t>
  </si>
  <si>
    <t>EFFECTIF BÉNÉFICIAIRES</t>
  </si>
  <si>
    <t>NOUS VOUS REMERCIONS DE CONSIDÉRER LE RATIO DE RÉFÉRENCE PAR BENEFICIAIRE SELON LA TRAME DU SECTEUR</t>
  </si>
  <si>
    <t>COÛT RATIO / BENEFICIAIRE</t>
  </si>
  <si>
    <t>Parties à RENSEIGNER par le porteur
Le reste se fait par calcul automatique</t>
  </si>
  <si>
    <t>% Montant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</si>
</sst>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7" formatCode="#,##0.00\ &quot;€&quot;;\-#,##0.00\ &quot;€&quot;"/>
    <numFmt numFmtId="164" formatCode="_-* #,##0.00\ _€_-;\-* #,##0.00\ _€_-;_-* &quot;-&quot;??\ _€_-;_-@_-"/>
    <numFmt numFmtId="165" formatCode="_-* #,##0\ _€_-;\-* #,##0\ _€_-;_-* &quot;-&quot;??\ _€_-;_-@_-"/>
    <numFmt numFmtId="166" formatCode="#,##0_ ;[Red]\-#,##0\ "/>
    <numFmt numFmtId="167" formatCode="#,##0\ [$MGA];\-#,##0\ [$MGA]"/>
    <numFmt numFmtId="168" formatCode="#,##0.00\ [$MGA];\-#,##0.00\ [$MGA]"/>
    <numFmt numFmtId="169" formatCode="#,##0\ [$MGA]"/>
    <numFmt numFmtId="170" formatCode="#,##0_ ;\-#,##0\ "/>
  </numFmts>
  <fonts count="70" x14ac:knownFonts="1">
    <font>
      <sz val="12"/>
      <color theme="1"/>
      <name val="Calibri"/>
      <family val="2"/>
      <scheme val="minor"/>
    </font>
    <font>
      <sz val="11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entury Gothic"/>
      <family val="2"/>
    </font>
    <font>
      <u/>
      <sz val="11"/>
      <color theme="10"/>
      <name val="Calibri"/>
      <family val="2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b/>
      <i/>
      <sz val="10"/>
      <color theme="1"/>
      <name val="Century Gothic"/>
      <family val="2"/>
    </font>
    <font>
      <b/>
      <i/>
      <sz val="12"/>
      <color theme="1"/>
      <name val="Century Gothic"/>
      <family val="2"/>
    </font>
    <font>
      <b/>
      <i/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i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Helvetica"/>
    </font>
    <font>
      <sz val="11"/>
      <color theme="3"/>
      <name val="Calibri"/>
      <family val="2"/>
      <scheme val="minor"/>
    </font>
    <font>
      <sz val="11"/>
      <color theme="1" tint="0.24994659260841701"/>
      <name val="Calibri"/>
      <family val="1"/>
      <scheme val="minor"/>
    </font>
    <font>
      <sz val="11"/>
      <name val="Calibri"/>
      <family val="2"/>
      <scheme val="minor"/>
    </font>
    <font>
      <sz val="28"/>
      <color theme="1" tint="0.499984740745262"/>
      <name val="Cambria"/>
      <family val="2"/>
      <scheme val="major"/>
    </font>
    <font>
      <sz val="16"/>
      <color theme="1" tint="0.24994659260841701"/>
      <name val="Cambria"/>
      <family val="2"/>
      <scheme val="major"/>
    </font>
    <font>
      <sz val="11"/>
      <color theme="1" tint="0.1499679555650502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 tint="0.14993743705557422"/>
      <name val="Calibri"/>
      <family val="2"/>
      <scheme val="minor"/>
    </font>
    <font>
      <b/>
      <sz val="10"/>
      <color rgb="FFFF0000"/>
      <name val="Century Gothic"/>
      <family val="2"/>
    </font>
    <font>
      <i/>
      <sz val="14"/>
      <color theme="1"/>
      <name val="Century Gothic"/>
      <family val="2"/>
    </font>
    <font>
      <b/>
      <sz val="12"/>
      <name val="Century Gothic"/>
      <family val="2"/>
    </font>
    <font>
      <b/>
      <sz val="14"/>
      <name val="Century Gothic"/>
      <family val="2"/>
    </font>
    <font>
      <b/>
      <sz val="16"/>
      <name val="Century Gothic"/>
      <family val="2"/>
    </font>
    <font>
      <sz val="12"/>
      <color rgb="FF000000"/>
      <name val="Century Gothic"/>
      <family val="2"/>
    </font>
    <font>
      <b/>
      <sz val="12"/>
      <color rgb="FF000000"/>
      <name val="Century Gothic"/>
      <family val="2"/>
    </font>
    <font>
      <b/>
      <sz val="12"/>
      <color theme="4"/>
      <name val="Century Gothic"/>
      <family val="2"/>
    </font>
    <font>
      <b/>
      <i/>
      <sz val="12"/>
      <color rgb="FFFF0000"/>
      <name val="Century Gothic"/>
      <family val="2"/>
    </font>
    <font>
      <b/>
      <i/>
      <sz val="12"/>
      <color theme="4"/>
      <name val="Century Gothic"/>
      <family val="2"/>
    </font>
    <font>
      <sz val="14"/>
      <color theme="1"/>
      <name val="Century Gothic"/>
      <family val="2"/>
    </font>
    <font>
      <b/>
      <u/>
      <sz val="14"/>
      <color theme="1"/>
      <name val="Century Gothic"/>
      <family val="2"/>
    </font>
    <font>
      <sz val="14"/>
      <color rgb="FFFF0000"/>
      <name val="Century Gothic"/>
      <family val="2"/>
    </font>
    <font>
      <b/>
      <u/>
      <sz val="17"/>
      <color rgb="FFFF0000"/>
      <name val="Century Gothic"/>
      <family val="2"/>
    </font>
    <font>
      <b/>
      <i/>
      <u/>
      <sz val="17"/>
      <color rgb="FFFF0000"/>
      <name val="Century Gothic"/>
      <family val="2"/>
    </font>
    <font>
      <b/>
      <u/>
      <sz val="14"/>
      <color rgb="FFFF0000"/>
      <name val="Century Gothic"/>
      <family val="2"/>
    </font>
    <font>
      <b/>
      <sz val="16"/>
      <color theme="0"/>
      <name val="Century Gothic"/>
      <family val="2"/>
    </font>
    <font>
      <i/>
      <sz val="10"/>
      <color theme="1"/>
      <name val="Century Gothic"/>
      <family val="2"/>
    </font>
    <font>
      <b/>
      <i/>
      <sz val="10"/>
      <color rgb="FFFF0000"/>
      <name val="Century Gothic"/>
      <family val="2"/>
    </font>
    <font>
      <i/>
      <sz val="12"/>
      <color theme="1"/>
      <name val="Century Gothic"/>
      <family val="2"/>
    </font>
    <font>
      <sz val="9"/>
      <color theme="1"/>
      <name val="Century Gothic"/>
      <family val="2"/>
    </font>
    <font>
      <b/>
      <sz val="16"/>
      <color theme="1"/>
      <name val="Century Gothic"/>
      <family val="2"/>
    </font>
    <font>
      <b/>
      <i/>
      <sz val="9"/>
      <color rgb="FFFF0000"/>
      <name val="Century Gothic"/>
      <family val="2"/>
    </font>
    <font>
      <sz val="12"/>
      <color rgb="FF1F3864"/>
      <name val="Century Gothic"/>
      <family val="2"/>
    </font>
    <font>
      <b/>
      <sz val="12"/>
      <color rgb="FF002060"/>
      <name val="Century Gothic"/>
      <family val="2"/>
    </font>
    <font>
      <b/>
      <sz val="12"/>
      <color rgb="FF1F3864"/>
      <name val="Century Gothic"/>
      <family val="2"/>
    </font>
    <font>
      <sz val="12"/>
      <color rgb="FF002060"/>
      <name val="Century Gothic"/>
      <family val="2"/>
    </font>
    <font>
      <i/>
      <sz val="12"/>
      <color rgb="FFFF0000"/>
      <name val="Century Gothic"/>
      <family val="2"/>
    </font>
    <font>
      <i/>
      <sz val="12"/>
      <color rgb="FF1F3864"/>
      <name val="Century Gothic"/>
      <family val="2"/>
    </font>
    <font>
      <u/>
      <sz val="12"/>
      <color rgb="FF002060"/>
      <name val="Century Gothic"/>
      <family val="2"/>
    </font>
    <font>
      <sz val="11"/>
      <color theme="1" tint="0.24994659260841701"/>
      <name val="Century Gothic"/>
      <family val="2"/>
    </font>
    <font>
      <b/>
      <sz val="11"/>
      <color theme="1" tint="0.24994659260841701"/>
      <name val="Century Gothic"/>
      <family val="2"/>
    </font>
    <font>
      <b/>
      <sz val="10"/>
      <color theme="4"/>
      <name val="Century Gothic"/>
      <family val="2"/>
    </font>
    <font>
      <sz val="11"/>
      <color theme="3"/>
      <name val="Century Gothic"/>
      <family val="2"/>
    </font>
    <font>
      <i/>
      <sz val="11"/>
      <color theme="3"/>
      <name val="Century Gothic"/>
      <family val="2"/>
    </font>
    <font>
      <sz val="12"/>
      <color theme="3"/>
      <name val="Century Gothic"/>
      <family val="2"/>
    </font>
    <font>
      <b/>
      <sz val="11"/>
      <color theme="3"/>
      <name val="Century Gothic"/>
      <family val="2"/>
    </font>
    <font>
      <b/>
      <i/>
      <sz val="11"/>
      <color theme="1" tint="0.14993743705557422"/>
      <name val="Century Gothic"/>
      <family val="2"/>
    </font>
    <font>
      <b/>
      <sz val="10"/>
      <color theme="1" tint="0.24994659260841701"/>
      <name val="Century Gothic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theme="1" tint="0.2499465926084170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thick">
        <color theme="0" tint="-0.34998626667073579"/>
      </bottom>
      <diagonal/>
    </border>
    <border>
      <left/>
      <right/>
      <top style="thick">
        <color theme="0" tint="-0.34998626667073579"/>
      </top>
      <bottom style="thick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 style="thick">
        <color theme="0" tint="-0.34998626667073579"/>
      </bottom>
      <diagonal/>
    </border>
    <border>
      <left/>
      <right/>
      <top style="thick">
        <color theme="0" tint="-0.34998626667073579"/>
      </top>
      <bottom/>
      <diagonal/>
    </border>
    <border>
      <left/>
      <right/>
      <top/>
      <bottom style="thick">
        <color theme="0" tint="-0.34998626667073579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theme="1" tint="0.2499465926084170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1" tint="0.24994659260841701"/>
      </top>
      <bottom style="thin">
        <color indexed="64"/>
      </bottom>
      <diagonal/>
    </border>
  </borders>
  <cellStyleXfs count="11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0" fontId="23" fillId="0" borderId="0">
      <alignment vertical="center" wrapText="1"/>
    </xf>
    <xf numFmtId="0" fontId="24" fillId="0" borderId="4" applyNumberFormat="0" applyFill="0" applyProtection="0">
      <alignment vertical="center"/>
    </xf>
    <xf numFmtId="7" fontId="25" fillId="0" borderId="0" applyFont="0" applyFill="0" applyBorder="0" applyAlignment="0" applyProtection="0"/>
    <xf numFmtId="0" fontId="26" fillId="0" borderId="0" applyNumberFormat="0" applyFill="0" applyProtection="0">
      <alignment horizontal="right" vertical="center"/>
    </xf>
    <xf numFmtId="0" fontId="27" fillId="0" borderId="0" applyNumberFormat="0" applyFill="0" applyBorder="0" applyProtection="0"/>
    <xf numFmtId="10" fontId="28" fillId="0" borderId="0" applyFont="0" applyFill="0" applyBorder="0" applyAlignment="0" applyProtection="0"/>
    <xf numFmtId="0" fontId="29" fillId="9" borderId="4" applyNumberFormat="0" applyAlignment="0" applyProtection="0"/>
    <xf numFmtId="0" fontId="30" fillId="0" borderId="0" applyNumberFormat="0" applyProtection="0">
      <alignment vertical="center" wrapText="1"/>
    </xf>
    <xf numFmtId="0" fontId="6" fillId="0" borderId="0"/>
    <xf numFmtId="0" fontId="3" fillId="0" borderId="0"/>
    <xf numFmtId="9" fontId="10" fillId="0" borderId="0" applyFont="0" applyFill="0" applyBorder="0" applyAlignment="0" applyProtection="0"/>
    <xf numFmtId="0" fontId="1" fillId="0" borderId="0"/>
  </cellStyleXfs>
  <cellXfs count="263">
    <xf numFmtId="0" fontId="0" fillId="0" borderId="0" xfId="0"/>
    <xf numFmtId="0" fontId="16" fillId="0" borderId="2" xfId="0" applyFont="1" applyBorder="1" applyAlignment="1" applyProtection="1">
      <alignment horizontal="left" vertical="center" wrapText="1"/>
      <protection locked="0"/>
    </xf>
    <xf numFmtId="0" fontId="0" fillId="7" borderId="0" xfId="0" applyFill="1"/>
    <xf numFmtId="0" fontId="0" fillId="7" borderId="0" xfId="0" applyFill="1" applyAlignment="1">
      <alignment wrapText="1"/>
    </xf>
    <xf numFmtId="0" fontId="0" fillId="7" borderId="0" xfId="0" applyFill="1" applyAlignment="1">
      <alignment horizontal="center" vertical="center"/>
    </xf>
    <xf numFmtId="165" fontId="22" fillId="7" borderId="2" xfId="100" applyNumberFormat="1" applyFont="1" applyFill="1" applyBorder="1" applyAlignment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vertical="center" wrapText="1"/>
      <protection locked="0"/>
    </xf>
    <xf numFmtId="165" fontId="11" fillId="0" borderId="2" xfId="100" applyNumberFormat="1" applyFont="1" applyFill="1" applyBorder="1" applyAlignment="1" applyProtection="1">
      <alignment vertical="center" wrapText="1"/>
      <protection locked="0"/>
    </xf>
    <xf numFmtId="0" fontId="16" fillId="0" borderId="2" xfId="0" applyFont="1" applyBorder="1" applyAlignment="1" applyProtection="1">
      <alignment vertical="center" wrapText="1"/>
      <protection locked="0"/>
    </xf>
    <xf numFmtId="165" fontId="16" fillId="0" borderId="2" xfId="100" applyNumberFormat="1" applyFont="1" applyFill="1" applyBorder="1" applyAlignment="1" applyProtection="1">
      <alignment vertical="center" wrapText="1"/>
      <protection locked="0"/>
    </xf>
    <xf numFmtId="3" fontId="11" fillId="0" borderId="2" xfId="0" applyNumberFormat="1" applyFont="1" applyBorder="1" applyAlignment="1" applyProtection="1">
      <alignment horizontal="right" vertical="center" wrapText="1"/>
      <protection locked="0"/>
    </xf>
    <xf numFmtId="3" fontId="16" fillId="0" borderId="2" xfId="0" applyNumberFormat="1" applyFont="1" applyBorder="1" applyAlignment="1" applyProtection="1">
      <alignment horizontal="right" vertical="center" wrapText="1"/>
      <protection locked="0"/>
    </xf>
    <xf numFmtId="166" fontId="36" fillId="6" borderId="6" xfId="0" applyNumberFormat="1" applyFont="1" applyFill="1" applyBorder="1" applyAlignment="1" applyProtection="1">
      <alignment horizontal="center" vertical="center" wrapText="1"/>
      <protection locked="0"/>
    </xf>
    <xf numFmtId="166" fontId="36" fillId="6" borderId="2" xfId="0" applyNumberFormat="1" applyFont="1" applyFill="1" applyBorder="1" applyAlignment="1" applyProtection="1">
      <alignment horizontal="center" vertical="center" wrapText="1"/>
      <protection locked="0"/>
    </xf>
    <xf numFmtId="166" fontId="36" fillId="6" borderId="7" xfId="0" applyNumberFormat="1" applyFont="1" applyFill="1" applyBorder="1" applyAlignment="1" applyProtection="1">
      <alignment horizontal="center" vertical="center" wrapText="1"/>
      <protection locked="0"/>
    </xf>
    <xf numFmtId="166" fontId="36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2" fillId="7" borderId="0" xfId="0" applyFont="1" applyFill="1" applyAlignment="1">
      <alignment wrapText="1"/>
    </xf>
    <xf numFmtId="0" fontId="2" fillId="7" borderId="0" xfId="0" applyFont="1" applyFill="1"/>
    <xf numFmtId="165" fontId="12" fillId="7" borderId="1" xfId="100" applyNumberFormat="1" applyFont="1" applyFill="1" applyBorder="1" applyAlignment="1">
      <alignment horizontal="center" vertical="center"/>
    </xf>
    <xf numFmtId="10" fontId="12" fillId="7" borderId="1" xfId="111" applyNumberFormat="1" applyFont="1" applyFill="1" applyBorder="1" applyAlignment="1">
      <alignment horizontal="center" vertical="center"/>
    </xf>
    <xf numFmtId="165" fontId="12" fillId="7" borderId="2" xfId="100" applyNumberFormat="1" applyFont="1" applyFill="1" applyBorder="1" applyAlignment="1">
      <alignment horizontal="center" vertical="center"/>
    </xf>
    <xf numFmtId="10" fontId="12" fillId="7" borderId="15" xfId="111" applyNumberFormat="1" applyFont="1" applyFill="1" applyBorder="1" applyAlignment="1">
      <alignment horizontal="center" vertical="center"/>
    </xf>
    <xf numFmtId="10" fontId="12" fillId="7" borderId="17" xfId="111" applyNumberFormat="1" applyFont="1" applyFill="1" applyBorder="1" applyAlignment="1">
      <alignment horizontal="center" vertical="center"/>
    </xf>
    <xf numFmtId="10" fontId="12" fillId="7" borderId="2" xfId="111" applyNumberFormat="1" applyFont="1" applyFill="1" applyBorder="1" applyAlignment="1">
      <alignment horizontal="center" vertical="center"/>
    </xf>
    <xf numFmtId="9" fontId="2" fillId="7" borderId="0" xfId="111" applyFont="1" applyFill="1"/>
    <xf numFmtId="0" fontId="12" fillId="2" borderId="22" xfId="0" applyFont="1" applyFill="1" applyBorder="1" applyAlignment="1">
      <alignment vertical="center" wrapText="1"/>
    </xf>
    <xf numFmtId="0" fontId="12" fillId="2" borderId="23" xfId="0" applyFont="1" applyFill="1" applyBorder="1" applyAlignment="1">
      <alignment vertical="center" wrapText="1"/>
    </xf>
    <xf numFmtId="0" fontId="12" fillId="2" borderId="24" xfId="0" applyFont="1" applyFill="1" applyBorder="1" applyAlignment="1">
      <alignment vertical="center" wrapText="1"/>
    </xf>
    <xf numFmtId="9" fontId="12" fillId="7" borderId="7" xfId="111" applyFont="1" applyFill="1" applyBorder="1" applyAlignment="1">
      <alignment horizontal="center" vertical="center"/>
    </xf>
    <xf numFmtId="10" fontId="12" fillId="7" borderId="7" xfId="111" applyNumberFormat="1" applyFont="1" applyFill="1" applyBorder="1" applyAlignment="1">
      <alignment horizontal="center" vertical="center"/>
    </xf>
    <xf numFmtId="165" fontId="12" fillId="7" borderId="17" xfId="100" applyNumberFormat="1" applyFont="1" applyFill="1" applyBorder="1" applyAlignment="1">
      <alignment horizontal="center" vertical="center"/>
    </xf>
    <xf numFmtId="165" fontId="12" fillId="7" borderId="22" xfId="100" applyNumberFormat="1" applyFont="1" applyFill="1" applyBorder="1" applyAlignment="1">
      <alignment horizontal="center" vertical="center"/>
    </xf>
    <xf numFmtId="9" fontId="12" fillId="7" borderId="2" xfId="11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165" fontId="12" fillId="7" borderId="16" xfId="100" applyNumberFormat="1" applyFont="1" applyFill="1" applyBorder="1" applyAlignment="1">
      <alignment horizontal="center" vertical="center"/>
    </xf>
    <xf numFmtId="0" fontId="2" fillId="7" borderId="0" xfId="0" applyFont="1" applyFill="1" applyAlignment="1">
      <alignment vertical="center"/>
    </xf>
    <xf numFmtId="0" fontId="2" fillId="7" borderId="0" xfId="0" applyFont="1" applyFill="1" applyAlignment="1">
      <alignment vertical="center" wrapText="1"/>
    </xf>
    <xf numFmtId="0" fontId="51" fillId="7" borderId="0" xfId="0" applyFont="1" applyFill="1" applyAlignment="1">
      <alignment horizontal="center" vertical="center"/>
    </xf>
    <xf numFmtId="165" fontId="12" fillId="15" borderId="22" xfId="100" applyNumberFormat="1" applyFont="1" applyFill="1" applyBorder="1" applyAlignment="1">
      <alignment horizontal="center" vertical="center"/>
    </xf>
    <xf numFmtId="10" fontId="12" fillId="15" borderId="2" xfId="111" applyNumberFormat="1" applyFont="1" applyFill="1" applyBorder="1" applyAlignment="1">
      <alignment horizontal="center" vertical="center"/>
    </xf>
    <xf numFmtId="0" fontId="51" fillId="15" borderId="0" xfId="0" applyFont="1" applyFill="1" applyAlignment="1">
      <alignment horizontal="center" vertical="center"/>
    </xf>
    <xf numFmtId="165" fontId="2" fillId="7" borderId="0" xfId="0" applyNumberFormat="1" applyFont="1" applyFill="1"/>
    <xf numFmtId="0" fontId="1" fillId="0" borderId="0" xfId="112"/>
    <xf numFmtId="0" fontId="34" fillId="0" borderId="0" xfId="112" applyFont="1" applyAlignment="1">
      <alignment vertical="top"/>
    </xf>
    <xf numFmtId="0" fontId="52" fillId="16" borderId="25" xfId="112" applyFont="1" applyFill="1" applyBorder="1" applyAlignment="1">
      <alignment vertical="center"/>
    </xf>
    <xf numFmtId="0" fontId="52" fillId="16" borderId="26" xfId="112" applyFont="1" applyFill="1" applyBorder="1" applyAlignment="1">
      <alignment vertical="center"/>
    </xf>
    <xf numFmtId="0" fontId="52" fillId="16" borderId="27" xfId="112" applyFont="1" applyFill="1" applyBorder="1" applyAlignment="1">
      <alignment vertical="center"/>
    </xf>
    <xf numFmtId="0" fontId="33" fillId="0" borderId="0" xfId="112" applyFont="1" applyAlignment="1">
      <alignment vertical="top"/>
    </xf>
    <xf numFmtId="0" fontId="1" fillId="0" borderId="0" xfId="112" applyAlignment="1">
      <alignment vertical="top"/>
    </xf>
    <xf numFmtId="0" fontId="52" fillId="16" borderId="0" xfId="112" applyFont="1" applyFill="1" applyAlignment="1">
      <alignment vertical="center"/>
    </xf>
    <xf numFmtId="3" fontId="53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28" xfId="112" applyBorder="1"/>
    <xf numFmtId="0" fontId="1" fillId="0" borderId="28" xfId="112" applyBorder="1" applyAlignment="1">
      <alignment vertical="top"/>
    </xf>
    <xf numFmtId="0" fontId="1" fillId="0" borderId="29" xfId="112" applyBorder="1"/>
    <xf numFmtId="0" fontId="54" fillId="18" borderId="2" xfId="112" applyFont="1" applyFill="1" applyBorder="1" applyAlignment="1">
      <alignment vertical="top" wrapText="1"/>
    </xf>
    <xf numFmtId="0" fontId="54" fillId="17" borderId="2" xfId="112" applyFont="1" applyFill="1" applyBorder="1" applyAlignment="1">
      <alignment vertical="top" wrapText="1"/>
    </xf>
    <xf numFmtId="0" fontId="54" fillId="11" borderId="2" xfId="112" applyFont="1" applyFill="1" applyBorder="1" applyAlignment="1">
      <alignment vertical="top" wrapText="1"/>
    </xf>
    <xf numFmtId="0" fontId="54" fillId="8" borderId="2" xfId="112" applyFont="1" applyFill="1" applyBorder="1" applyAlignment="1">
      <alignment vertical="top" wrapText="1"/>
    </xf>
    <xf numFmtId="0" fontId="56" fillId="8" borderId="2" xfId="112" applyFont="1" applyFill="1" applyBorder="1" applyAlignment="1">
      <alignment vertical="top" wrapText="1"/>
    </xf>
    <xf numFmtId="3" fontId="17" fillId="3" borderId="2" xfId="0" applyNumberFormat="1" applyFont="1" applyFill="1" applyBorder="1" applyAlignment="1" applyProtection="1">
      <alignment vertical="center" wrapText="1"/>
    </xf>
    <xf numFmtId="166" fontId="36" fillId="0" borderId="7" xfId="0" applyNumberFormat="1" applyFont="1" applyBorder="1" applyAlignment="1" applyProtection="1">
      <alignment horizontal="center" vertical="center" wrapText="1"/>
      <protection locked="0"/>
    </xf>
    <xf numFmtId="166" fontId="36" fillId="0" borderId="2" xfId="0" applyNumberFormat="1" applyFont="1" applyBorder="1" applyAlignment="1" applyProtection="1">
      <alignment horizontal="center" vertical="center" wrapText="1"/>
      <protection locked="0"/>
    </xf>
    <xf numFmtId="166" fontId="36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/>
    <xf numFmtId="0" fontId="12" fillId="4" borderId="2" xfId="0" applyFont="1" applyFill="1" applyBorder="1" applyAlignment="1" applyProtection="1">
      <alignment horizontal="center" vertical="center" wrapText="1"/>
    </xf>
    <xf numFmtId="3" fontId="12" fillId="4" borderId="2" xfId="0" applyNumberFormat="1" applyFont="1" applyFill="1" applyBorder="1" applyAlignment="1" applyProtection="1">
      <alignment horizontal="center" vertical="center" wrapText="1"/>
    </xf>
    <xf numFmtId="3" fontId="15" fillId="0" borderId="0" xfId="0" applyNumberFormat="1" applyFont="1" applyProtection="1"/>
    <xf numFmtId="0" fontId="15" fillId="0" borderId="0" xfId="0" applyFont="1" applyProtection="1"/>
    <xf numFmtId="0" fontId="12" fillId="5" borderId="2" xfId="0" applyFont="1" applyFill="1" applyBorder="1" applyAlignment="1" applyProtection="1">
      <alignment horizontal="left" vertical="center" wrapText="1"/>
    </xf>
    <xf numFmtId="0" fontId="16" fillId="5" borderId="2" xfId="0" applyFont="1" applyFill="1" applyBorder="1" applyAlignment="1" applyProtection="1">
      <alignment vertical="center" wrapText="1"/>
    </xf>
    <xf numFmtId="0" fontId="11" fillId="5" borderId="2" xfId="0" applyFont="1" applyFill="1" applyBorder="1" applyAlignment="1" applyProtection="1">
      <alignment vertical="center" wrapText="1"/>
    </xf>
    <xf numFmtId="3" fontId="11" fillId="5" borderId="2" xfId="0" applyNumberFormat="1" applyFont="1" applyFill="1" applyBorder="1" applyAlignment="1" applyProtection="1">
      <alignment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vertical="center" wrapText="1"/>
    </xf>
    <xf numFmtId="3" fontId="11" fillId="0" borderId="2" xfId="0" applyNumberFormat="1" applyFont="1" applyBorder="1" applyAlignment="1" applyProtection="1">
      <alignment horizontal="right" vertical="center" wrapText="1"/>
    </xf>
    <xf numFmtId="0" fontId="16" fillId="3" borderId="2" xfId="0" applyFont="1" applyFill="1" applyBorder="1" applyAlignment="1" applyProtection="1">
      <alignment horizontal="left" vertical="center" wrapText="1"/>
    </xf>
    <xf numFmtId="0" fontId="16" fillId="3" borderId="2" xfId="0" applyFont="1" applyFill="1" applyBorder="1" applyAlignment="1" applyProtection="1">
      <alignment vertical="center" wrapText="1"/>
    </xf>
    <xf numFmtId="165" fontId="16" fillId="3" borderId="2" xfId="100" applyNumberFormat="1" applyFont="1" applyFill="1" applyBorder="1" applyAlignment="1" applyProtection="1">
      <alignment vertical="center" wrapText="1"/>
    </xf>
    <xf numFmtId="3" fontId="16" fillId="3" borderId="2" xfId="0" applyNumberFormat="1" applyFont="1" applyFill="1" applyBorder="1" applyAlignment="1" applyProtection="1">
      <alignment vertical="center" wrapText="1"/>
    </xf>
    <xf numFmtId="3" fontId="16" fillId="3" borderId="2" xfId="0" applyNumberFormat="1" applyFont="1" applyFill="1" applyBorder="1" applyAlignment="1" applyProtection="1">
      <alignment horizontal="right" vertical="center" wrapText="1"/>
    </xf>
    <xf numFmtId="10" fontId="12" fillId="3" borderId="0" xfId="111" applyNumberFormat="1" applyFont="1" applyFill="1" applyAlignment="1" applyProtection="1">
      <alignment horizontal="center" vertical="center"/>
    </xf>
    <xf numFmtId="165" fontId="11" fillId="5" borderId="2" xfId="100" applyNumberFormat="1" applyFont="1" applyFill="1" applyBorder="1" applyAlignment="1" applyProtection="1">
      <alignment vertical="center" wrapText="1"/>
    </xf>
    <xf numFmtId="3" fontId="48" fillId="5" borderId="2" xfId="0" applyNumberFormat="1" applyFont="1" applyFill="1" applyBorder="1" applyAlignment="1" applyProtection="1">
      <alignment vertical="center" wrapText="1"/>
    </xf>
    <xf numFmtId="3" fontId="11" fillId="5" borderId="2" xfId="0" applyNumberFormat="1" applyFont="1" applyFill="1" applyBorder="1" applyAlignment="1" applyProtection="1">
      <alignment horizontal="right" vertical="center" wrapText="1"/>
    </xf>
    <xf numFmtId="0" fontId="16" fillId="3" borderId="2" xfId="0" applyFont="1" applyFill="1" applyBorder="1" applyAlignment="1" applyProtection="1">
      <alignment horizontal="center" vertical="center" wrapText="1"/>
    </xf>
    <xf numFmtId="0" fontId="16" fillId="5" borderId="2" xfId="0" applyFont="1" applyFill="1" applyBorder="1" applyAlignment="1" applyProtection="1">
      <alignment horizontal="center" vertical="center" wrapText="1"/>
    </xf>
    <xf numFmtId="0" fontId="12" fillId="5" borderId="2" xfId="0" applyFont="1" applyFill="1" applyBorder="1" applyAlignment="1" applyProtection="1">
      <alignment horizontal="center" vertical="center" wrapText="1"/>
    </xf>
    <xf numFmtId="165" fontId="12" fillId="5" borderId="2" xfId="100" applyNumberFormat="1" applyFont="1" applyFill="1" applyBorder="1" applyAlignment="1" applyProtection="1">
      <alignment horizontal="left" vertical="center" wrapText="1"/>
    </xf>
    <xf numFmtId="0" fontId="16" fillId="5" borderId="2" xfId="0" applyFont="1" applyFill="1" applyBorder="1" applyAlignment="1" applyProtection="1">
      <alignment horizontal="left" vertical="center" wrapText="1"/>
    </xf>
    <xf numFmtId="0" fontId="12" fillId="5" borderId="2" xfId="0" applyFont="1" applyFill="1" applyBorder="1" applyAlignment="1" applyProtection="1">
      <alignment horizontal="right" vertical="center" wrapText="1"/>
    </xf>
    <xf numFmtId="0" fontId="11" fillId="0" borderId="0" xfId="0" applyFont="1" applyProtection="1"/>
    <xf numFmtId="0" fontId="17" fillId="3" borderId="2" xfId="0" applyFont="1" applyFill="1" applyBorder="1" applyAlignment="1" applyProtection="1">
      <alignment horizontal="left" vertical="center" wrapText="1"/>
    </xf>
    <xf numFmtId="0" fontId="18" fillId="3" borderId="2" xfId="0" applyFont="1" applyFill="1" applyBorder="1" applyAlignment="1" applyProtection="1">
      <alignment horizontal="center" vertical="center" wrapText="1"/>
    </xf>
    <xf numFmtId="0" fontId="17" fillId="3" borderId="2" xfId="0" applyFont="1" applyFill="1" applyBorder="1" applyAlignment="1" applyProtection="1">
      <alignment vertical="center" wrapText="1"/>
    </xf>
    <xf numFmtId="165" fontId="17" fillId="3" borderId="2" xfId="100" applyNumberFormat="1" applyFont="1" applyFill="1" applyBorder="1" applyAlignment="1" applyProtection="1">
      <alignment vertical="center" wrapText="1"/>
    </xf>
    <xf numFmtId="3" fontId="17" fillId="3" borderId="2" xfId="0" applyNumberFormat="1" applyFont="1" applyFill="1" applyBorder="1" applyAlignment="1" applyProtection="1">
      <alignment horizontal="right" vertical="center" wrapText="1"/>
    </xf>
    <xf numFmtId="0" fontId="19" fillId="3" borderId="2" xfId="0" applyFont="1" applyFill="1" applyBorder="1" applyAlignment="1" applyProtection="1">
      <alignment horizontal="left" vertical="center" wrapText="1"/>
    </xf>
    <xf numFmtId="0" fontId="21" fillId="3" borderId="2" xfId="0" applyFont="1" applyFill="1" applyBorder="1" applyAlignment="1" applyProtection="1">
      <alignment horizontal="center" vertical="center" wrapText="1"/>
    </xf>
    <xf numFmtId="0" fontId="19" fillId="3" borderId="2" xfId="0" applyFont="1" applyFill="1" applyBorder="1" applyAlignment="1" applyProtection="1">
      <alignment horizontal="center" vertical="center" wrapText="1"/>
    </xf>
    <xf numFmtId="165" fontId="19" fillId="3" borderId="2" xfId="100" applyNumberFormat="1" applyFont="1" applyFill="1" applyBorder="1" applyAlignment="1" applyProtection="1">
      <alignment horizontal="center" vertical="center" wrapText="1"/>
    </xf>
    <xf numFmtId="3" fontId="20" fillId="3" borderId="2" xfId="0" applyNumberFormat="1" applyFont="1" applyFill="1" applyBorder="1" applyAlignment="1" applyProtection="1">
      <alignment vertical="center" wrapText="1"/>
    </xf>
    <xf numFmtId="3" fontId="19" fillId="3" borderId="2" xfId="0" applyNumberFormat="1" applyFont="1" applyFill="1" applyBorder="1" applyAlignment="1" applyProtection="1">
      <alignment horizontal="right" vertical="center" wrapText="1"/>
    </xf>
    <xf numFmtId="3" fontId="19" fillId="8" borderId="2" xfId="0" applyNumberFormat="1" applyFont="1" applyFill="1" applyBorder="1" applyAlignment="1" applyProtection="1">
      <alignment horizontal="right" vertical="center" wrapText="1"/>
    </xf>
    <xf numFmtId="9" fontId="12" fillId="3" borderId="0" xfId="111" applyFont="1" applyFill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Protection="1"/>
    <xf numFmtId="0" fontId="3" fillId="0" borderId="0" xfId="110" applyProtection="1"/>
    <xf numFmtId="0" fontId="4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/>
    </xf>
    <xf numFmtId="0" fontId="38" fillId="12" borderId="9" xfId="0" applyFont="1" applyFill="1" applyBorder="1" applyAlignment="1" applyProtection="1">
      <alignment horizontal="center" vertical="center" wrapText="1"/>
    </xf>
    <xf numFmtId="0" fontId="38" fillId="12" borderId="10" xfId="0" applyFont="1" applyFill="1" applyBorder="1" applyAlignment="1" applyProtection="1">
      <alignment horizontal="center" vertical="center" wrapText="1"/>
    </xf>
    <xf numFmtId="0" fontId="38" fillId="13" borderId="9" xfId="0" applyFont="1" applyFill="1" applyBorder="1" applyAlignment="1" applyProtection="1">
      <alignment horizontal="center" vertical="center" wrapText="1"/>
    </xf>
    <xf numFmtId="0" fontId="38" fillId="13" borderId="10" xfId="0" applyFont="1" applyFill="1" applyBorder="1" applyAlignment="1" applyProtection="1">
      <alignment horizontal="center" vertical="center" wrapText="1"/>
    </xf>
    <xf numFmtId="0" fontId="38" fillId="8" borderId="9" xfId="0" applyFont="1" applyFill="1" applyBorder="1" applyAlignment="1" applyProtection="1">
      <alignment horizontal="center" vertical="center" wrapText="1"/>
    </xf>
    <xf numFmtId="0" fontId="38" fillId="8" borderId="10" xfId="0" applyFont="1" applyFill="1" applyBorder="1" applyAlignment="1" applyProtection="1">
      <alignment horizontal="center" vertical="center" wrapText="1"/>
    </xf>
    <xf numFmtId="0" fontId="38" fillId="10" borderId="10" xfId="0" applyFont="1" applyFill="1" applyBorder="1" applyAlignment="1" applyProtection="1">
      <alignment horizontal="center" vertical="center" wrapText="1"/>
    </xf>
    <xf numFmtId="0" fontId="38" fillId="10" borderId="9" xfId="0" applyFont="1" applyFill="1" applyBorder="1" applyAlignment="1" applyProtection="1">
      <alignment horizontal="center" vertical="center" wrapText="1"/>
    </xf>
    <xf numFmtId="166" fontId="37" fillId="0" borderId="7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33" fillId="6" borderId="5" xfId="0" applyFont="1" applyFill="1" applyBorder="1" applyAlignment="1" applyProtection="1">
      <alignment horizontal="center" vertical="center" wrapText="1"/>
    </xf>
    <xf numFmtId="166" fontId="33" fillId="6" borderId="5" xfId="0" applyNumberFormat="1" applyFont="1" applyFill="1" applyBorder="1" applyAlignment="1" applyProtection="1">
      <alignment horizontal="center" vertical="center" wrapText="1"/>
    </xf>
    <xf numFmtId="166" fontId="33" fillId="11" borderId="5" xfId="0" applyNumberFormat="1" applyFont="1" applyFill="1" applyBorder="1" applyAlignment="1" applyProtection="1">
      <alignment horizontal="center" vertical="center" wrapText="1"/>
    </xf>
    <xf numFmtId="0" fontId="32" fillId="0" borderId="0" xfId="110" applyFont="1" applyProtection="1"/>
    <xf numFmtId="0" fontId="57" fillId="0" borderId="2" xfId="112" applyFont="1" applyBorder="1" applyAlignment="1" applyProtection="1">
      <alignment vertical="top" wrapText="1"/>
      <protection locked="0"/>
    </xf>
    <xf numFmtId="0" fontId="57" fillId="0" borderId="2" xfId="112" applyFont="1" applyBorder="1" applyAlignment="1" applyProtection="1">
      <alignment horizontal="center" vertical="center" wrapText="1"/>
      <protection locked="0"/>
    </xf>
    <xf numFmtId="0" fontId="57" fillId="0" borderId="2" xfId="112" applyFont="1" applyBorder="1" applyAlignment="1" applyProtection="1">
      <alignment horizontal="left" vertical="top" wrapText="1"/>
      <protection locked="0"/>
    </xf>
    <xf numFmtId="0" fontId="57" fillId="0" borderId="2" xfId="112" applyFont="1" applyBorder="1" applyAlignment="1" applyProtection="1">
      <alignment horizontal="left" vertical="center" wrapText="1"/>
      <protection locked="0"/>
    </xf>
    <xf numFmtId="3" fontId="11" fillId="0" borderId="2" xfId="0" applyNumberFormat="1" applyFont="1" applyBorder="1" applyAlignment="1" applyProtection="1">
      <alignment horizontal="center" vertical="center" wrapText="1"/>
    </xf>
    <xf numFmtId="165" fontId="11" fillId="5" borderId="2" xfId="100" applyNumberFormat="1" applyFont="1" applyFill="1" applyBorder="1" applyAlignment="1" applyProtection="1">
      <alignment horizontal="center" vertical="center" wrapText="1"/>
    </xf>
    <xf numFmtId="165" fontId="16" fillId="3" borderId="2" xfId="100" applyNumberFormat="1" applyFont="1" applyFill="1" applyBorder="1" applyAlignment="1" applyProtection="1">
      <alignment horizontal="right" vertical="center" wrapText="1"/>
    </xf>
    <xf numFmtId="0" fontId="55" fillId="0" borderId="2" xfId="112" applyFont="1" applyBorder="1" applyAlignment="1" applyProtection="1">
      <alignment horizontal="center" vertical="center" wrapText="1"/>
    </xf>
    <xf numFmtId="0" fontId="54" fillId="0" borderId="24" xfId="112" applyFont="1" applyBorder="1" applyAlignment="1">
      <alignment horizontal="center" vertical="top" wrapText="1"/>
    </xf>
    <xf numFmtId="0" fontId="57" fillId="0" borderId="22" xfId="112" applyFont="1" applyBorder="1" applyAlignment="1" applyProtection="1">
      <alignment vertical="top" wrapText="1"/>
      <protection locked="0"/>
    </xf>
    <xf numFmtId="0" fontId="57" fillId="0" borderId="22" xfId="112" applyFont="1" applyBorder="1" applyAlignment="1" applyProtection="1">
      <alignment horizontal="center" vertical="center" wrapText="1"/>
      <protection locked="0"/>
    </xf>
    <xf numFmtId="0" fontId="55" fillId="0" borderId="22" xfId="112" applyFont="1" applyBorder="1" applyAlignment="1" applyProtection="1">
      <alignment horizontal="center" vertical="center" wrapText="1"/>
    </xf>
    <xf numFmtId="0" fontId="57" fillId="0" borderId="22" xfId="112" applyFont="1" applyBorder="1" applyAlignment="1" applyProtection="1">
      <alignment horizontal="left" vertical="center" wrapText="1"/>
      <protection locked="0"/>
    </xf>
    <xf numFmtId="0" fontId="54" fillId="6" borderId="30" xfId="112" applyFont="1" applyFill="1" applyBorder="1" applyAlignment="1">
      <alignment horizontal="center" vertical="center" wrapText="1"/>
    </xf>
    <xf numFmtId="0" fontId="54" fillId="6" borderId="7" xfId="112" applyFont="1" applyFill="1" applyBorder="1" applyAlignment="1">
      <alignment vertical="top" wrapText="1"/>
    </xf>
    <xf numFmtId="0" fontId="55" fillId="0" borderId="7" xfId="112" applyFont="1" applyBorder="1" applyAlignment="1">
      <alignment horizontal="center" vertical="center" wrapText="1"/>
    </xf>
    <xf numFmtId="0" fontId="55" fillId="0" borderId="21" xfId="112" applyFont="1" applyBorder="1" applyAlignment="1">
      <alignment horizontal="center" vertical="center" wrapText="1"/>
    </xf>
    <xf numFmtId="0" fontId="54" fillId="0" borderId="31" xfId="112" applyFont="1" applyBorder="1" applyAlignment="1">
      <alignment horizontal="center" vertical="top" wrapText="1"/>
    </xf>
    <xf numFmtId="0" fontId="54" fillId="8" borderId="17" xfId="112" applyFont="1" applyFill="1" applyBorder="1" applyAlignment="1">
      <alignment vertical="top" wrapText="1"/>
    </xf>
    <xf numFmtId="0" fontId="57" fillId="0" borderId="17" xfId="112" applyFont="1" applyBorder="1" applyAlignment="1" applyProtection="1">
      <alignment vertical="top" wrapText="1"/>
      <protection locked="0"/>
    </xf>
    <xf numFmtId="0" fontId="57" fillId="0" borderId="32" xfId="112" applyFont="1" applyBorder="1" applyAlignment="1" applyProtection="1">
      <alignment vertical="top" wrapText="1"/>
      <protection locked="0"/>
    </xf>
    <xf numFmtId="0" fontId="1" fillId="0" borderId="0" xfId="112" applyProtection="1">
      <protection locked="0"/>
    </xf>
    <xf numFmtId="0" fontId="55" fillId="0" borderId="0" xfId="112" applyFont="1" applyBorder="1" applyAlignment="1" applyProtection="1">
      <alignment horizontal="center" vertical="center" wrapText="1"/>
    </xf>
    <xf numFmtId="0" fontId="1" fillId="0" borderId="0" xfId="112" applyAlignment="1" applyProtection="1">
      <alignment horizontal="center"/>
      <protection locked="0"/>
    </xf>
    <xf numFmtId="0" fontId="47" fillId="0" borderId="0" xfId="101" applyFont="1" applyAlignment="1" applyProtection="1">
      <alignment vertical="center"/>
      <protection locked="0"/>
    </xf>
    <xf numFmtId="0" fontId="6" fillId="0" borderId="0" xfId="109"/>
    <xf numFmtId="0" fontId="2" fillId="0" borderId="0" xfId="0" applyFont="1" applyAlignment="1" applyProtection="1">
      <alignment vertical="center"/>
      <protection locked="0"/>
    </xf>
    <xf numFmtId="0" fontId="61" fillId="0" borderId="33" xfId="102" applyFont="1" applyBorder="1">
      <alignment vertical="center"/>
    </xf>
    <xf numFmtId="167" fontId="62" fillId="0" borderId="33" xfId="103" applyNumberFormat="1" applyFont="1" applyBorder="1" applyAlignment="1">
      <alignment horizontal="right" vertical="center" wrapText="1"/>
    </xf>
    <xf numFmtId="168" fontId="62" fillId="0" borderId="0" xfId="103" applyNumberFormat="1" applyFont="1" applyAlignment="1">
      <alignment horizontal="right" vertical="center" wrapText="1"/>
    </xf>
    <xf numFmtId="0" fontId="61" fillId="0" borderId="4" xfId="102" applyFont="1">
      <alignment vertical="center"/>
    </xf>
    <xf numFmtId="167" fontId="62" fillId="3" borderId="4" xfId="103" applyNumberFormat="1" applyFont="1" applyFill="1" applyBorder="1" applyAlignment="1">
      <alignment vertical="center"/>
    </xf>
    <xf numFmtId="0" fontId="6" fillId="0" borderId="34" xfId="109" applyBorder="1"/>
    <xf numFmtId="0" fontId="63" fillId="12" borderId="13" xfId="101" applyFont="1" applyFill="1" applyBorder="1" applyAlignment="1">
      <alignment horizontal="left" vertical="center" wrapText="1"/>
    </xf>
    <xf numFmtId="0" fontId="63" fillId="12" borderId="13" xfId="101" applyFont="1" applyFill="1" applyBorder="1" applyAlignment="1">
      <alignment horizontal="center" vertical="center" wrapText="1"/>
    </xf>
    <xf numFmtId="0" fontId="63" fillId="12" borderId="13" xfId="101" applyFont="1" applyFill="1" applyBorder="1" applyAlignment="1">
      <alignment horizontal="center" vertical="center"/>
    </xf>
    <xf numFmtId="0" fontId="63" fillId="12" borderId="34" xfId="101" applyFont="1" applyFill="1" applyBorder="1" applyAlignment="1">
      <alignment horizontal="center" vertical="center" wrapText="1"/>
    </xf>
    <xf numFmtId="0" fontId="63" fillId="12" borderId="35" xfId="101" applyFont="1" applyFill="1" applyBorder="1" applyAlignment="1">
      <alignment horizontal="center" vertical="center" wrapText="1"/>
    </xf>
    <xf numFmtId="0" fontId="64" fillId="0" borderId="0" xfId="101" applyFont="1">
      <alignment vertical="center" wrapText="1"/>
    </xf>
    <xf numFmtId="0" fontId="64" fillId="0" borderId="36" xfId="101" applyFont="1" applyBorder="1">
      <alignment vertical="center" wrapText="1"/>
    </xf>
    <xf numFmtId="0" fontId="64" fillId="19" borderId="36" xfId="101" applyFont="1" applyFill="1" applyBorder="1" applyAlignment="1">
      <alignment horizontal="center" vertical="center" wrapText="1"/>
    </xf>
    <xf numFmtId="3" fontId="64" fillId="19" borderId="36" xfId="101" applyNumberFormat="1" applyFont="1" applyFill="1" applyBorder="1" applyAlignment="1">
      <alignment horizontal="center" vertical="center" wrapText="1"/>
    </xf>
    <xf numFmtId="169" fontId="66" fillId="19" borderId="36" xfId="103" applyNumberFormat="1" applyFont="1" applyFill="1" applyBorder="1" applyAlignment="1">
      <alignment vertical="center" wrapText="1"/>
    </xf>
    <xf numFmtId="1" fontId="66" fillId="0" borderId="36" xfId="103" applyNumberFormat="1" applyFont="1" applyBorder="1" applyAlignment="1">
      <alignment horizontal="center" vertical="center" wrapText="1"/>
    </xf>
    <xf numFmtId="169" fontId="66" fillId="0" borderId="36" xfId="103" applyNumberFormat="1" applyFont="1" applyBorder="1" applyAlignment="1">
      <alignment vertical="center" wrapText="1"/>
    </xf>
    <xf numFmtId="0" fontId="64" fillId="0" borderId="37" xfId="101" applyFont="1" applyBorder="1">
      <alignment vertical="center" wrapText="1"/>
    </xf>
    <xf numFmtId="0" fontId="64" fillId="19" borderId="37" xfId="101" applyFont="1" applyFill="1" applyBorder="1" applyAlignment="1">
      <alignment horizontal="center" vertical="center" wrapText="1"/>
    </xf>
    <xf numFmtId="3" fontId="64" fillId="19" borderId="37" xfId="101" applyNumberFormat="1" applyFont="1" applyFill="1" applyBorder="1" applyAlignment="1">
      <alignment horizontal="center" vertical="center" wrapText="1"/>
    </xf>
    <xf numFmtId="169" fontId="66" fillId="19" borderId="37" xfId="103" applyNumberFormat="1" applyFont="1" applyFill="1" applyBorder="1" applyAlignment="1">
      <alignment vertical="center" wrapText="1"/>
    </xf>
    <xf numFmtId="1" fontId="66" fillId="0" borderId="37" xfId="103" applyNumberFormat="1" applyFont="1" applyBorder="1" applyAlignment="1">
      <alignment horizontal="center" vertical="center" wrapText="1"/>
    </xf>
    <xf numFmtId="169" fontId="66" fillId="0" borderId="23" xfId="103" applyNumberFormat="1" applyFont="1" applyBorder="1" applyAlignment="1">
      <alignment vertical="center" wrapText="1"/>
    </xf>
    <xf numFmtId="0" fontId="64" fillId="0" borderId="23" xfId="101" applyFont="1" applyBorder="1">
      <alignment vertical="center" wrapText="1"/>
    </xf>
    <xf numFmtId="0" fontId="64" fillId="19" borderId="23" xfId="101" applyFont="1" applyFill="1" applyBorder="1" applyAlignment="1">
      <alignment horizontal="center" vertical="center" wrapText="1"/>
    </xf>
    <xf numFmtId="3" fontId="64" fillId="19" borderId="23" xfId="101" applyNumberFormat="1" applyFont="1" applyFill="1" applyBorder="1" applyAlignment="1">
      <alignment horizontal="center" vertical="center" wrapText="1"/>
    </xf>
    <xf numFmtId="169" fontId="66" fillId="19" borderId="23" xfId="103" applyNumberFormat="1" applyFont="1" applyFill="1" applyBorder="1" applyAlignment="1">
      <alignment vertical="center" wrapText="1"/>
    </xf>
    <xf numFmtId="1" fontId="66" fillId="0" borderId="23" xfId="103" applyNumberFormat="1" applyFont="1" applyBorder="1" applyAlignment="1">
      <alignment horizontal="center" vertical="center" wrapText="1"/>
    </xf>
    <xf numFmtId="0" fontId="62" fillId="0" borderId="4" xfId="102" applyFont="1" applyAlignment="1">
      <alignment vertical="center" wrapText="1"/>
    </xf>
    <xf numFmtId="167" fontId="62" fillId="0" borderId="4" xfId="103" applyNumberFormat="1" applyFont="1" applyBorder="1" applyAlignment="1">
      <alignment horizontal="right" vertical="center"/>
    </xf>
    <xf numFmtId="167" fontId="62" fillId="0" borderId="0" xfId="103" applyNumberFormat="1" applyFont="1" applyAlignment="1">
      <alignment horizontal="right" vertical="center"/>
    </xf>
    <xf numFmtId="0" fontId="62" fillId="0" borderId="4" xfId="102" applyFont="1">
      <alignment vertical="center"/>
    </xf>
    <xf numFmtId="167" fontId="62" fillId="0" borderId="4" xfId="103" applyNumberFormat="1" applyFont="1" applyBorder="1" applyAlignment="1">
      <alignment vertical="center"/>
    </xf>
    <xf numFmtId="1" fontId="62" fillId="0" borderId="0" xfId="103" applyNumberFormat="1" applyFont="1" applyAlignment="1">
      <alignment vertical="center"/>
    </xf>
    <xf numFmtId="0" fontId="62" fillId="0" borderId="38" xfId="106" applyNumberFormat="1" applyFont="1" applyBorder="1" applyAlignment="1">
      <alignment vertical="center"/>
    </xf>
    <xf numFmtId="169" fontId="61" fillId="3" borderId="38" xfId="106" applyNumberFormat="1" applyFont="1" applyFill="1" applyBorder="1" applyAlignment="1">
      <alignment horizontal="right" vertical="center" wrapText="1"/>
    </xf>
    <xf numFmtId="167" fontId="61" fillId="0" borderId="0" xfId="103" applyNumberFormat="1" applyFont="1" applyAlignment="1">
      <alignment vertical="center"/>
    </xf>
    <xf numFmtId="0" fontId="12" fillId="9" borderId="4" xfId="107" applyFont="1" applyAlignment="1">
      <alignment vertical="center" wrapText="1"/>
    </xf>
    <xf numFmtId="167" fontId="1" fillId="9" borderId="4" xfId="103" applyNumberFormat="1" applyFont="1" applyFill="1" applyBorder="1" applyAlignment="1">
      <alignment vertical="center"/>
    </xf>
    <xf numFmtId="167" fontId="64" fillId="0" borderId="0" xfId="101" applyNumberFormat="1" applyFont="1">
      <alignment vertical="center" wrapText="1"/>
    </xf>
    <xf numFmtId="0" fontId="61" fillId="0" borderId="33" xfId="102" applyFont="1" applyBorder="1" applyAlignment="1">
      <alignment vertical="center" wrapText="1"/>
    </xf>
    <xf numFmtId="170" fontId="62" fillId="0" borderId="33" xfId="103" applyNumberFormat="1" applyFont="1" applyBorder="1" applyAlignment="1">
      <alignment vertical="center"/>
    </xf>
    <xf numFmtId="0" fontId="69" fillId="11" borderId="38" xfId="102" applyFont="1" applyFill="1" applyBorder="1" applyAlignment="1">
      <alignment vertical="center" wrapText="1"/>
    </xf>
    <xf numFmtId="167" fontId="62" fillId="0" borderId="38" xfId="103" applyNumberFormat="1" applyFont="1" applyBorder="1" applyAlignment="1">
      <alignment vertical="center"/>
    </xf>
    <xf numFmtId="0" fontId="61" fillId="0" borderId="0" xfId="102" applyFont="1" applyBorder="1" applyAlignment="1">
      <alignment vertical="center" wrapText="1"/>
    </xf>
    <xf numFmtId="170" fontId="61" fillId="0" borderId="0" xfId="103" applyNumberFormat="1" applyFont="1" applyAlignment="1">
      <alignment vertical="center"/>
    </xf>
    <xf numFmtId="170" fontId="62" fillId="0" borderId="0" xfId="103" applyNumberFormat="1" applyFont="1" applyAlignment="1">
      <alignment vertical="center"/>
    </xf>
    <xf numFmtId="0" fontId="68" fillId="0" borderId="0" xfId="108" applyFont="1">
      <alignment vertical="center" wrapText="1"/>
    </xf>
    <xf numFmtId="0" fontId="64" fillId="19" borderId="0" xfId="101" applyFont="1" applyFill="1">
      <alignment vertical="center" wrapText="1"/>
    </xf>
    <xf numFmtId="0" fontId="67" fillId="0" borderId="0" xfId="101" applyFont="1">
      <alignment vertical="center" wrapText="1"/>
    </xf>
    <xf numFmtId="167" fontId="62" fillId="0" borderId="0" xfId="103" applyNumberFormat="1" applyFont="1" applyAlignment="1">
      <alignment vertical="center"/>
    </xf>
    <xf numFmtId="9" fontId="64" fillId="19" borderId="36" xfId="111" applyFont="1" applyFill="1" applyBorder="1" applyAlignment="1">
      <alignment horizontal="center" vertical="center" wrapText="1"/>
    </xf>
    <xf numFmtId="9" fontId="64" fillId="19" borderId="37" xfId="11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  <protection locked="0"/>
    </xf>
    <xf numFmtId="0" fontId="37" fillId="0" borderId="20" xfId="0" applyFont="1" applyBorder="1" applyAlignment="1" applyProtection="1">
      <alignment horizontal="center" vertical="center" wrapText="1"/>
      <protection locked="0"/>
    </xf>
    <xf numFmtId="0" fontId="37" fillId="0" borderId="21" xfId="0" applyFont="1" applyBorder="1" applyAlignment="1" applyProtection="1">
      <alignment horizontal="center" vertical="center" wrapText="1"/>
      <protection locked="0"/>
    </xf>
    <xf numFmtId="0" fontId="38" fillId="12" borderId="12" xfId="101" applyFont="1" applyFill="1" applyBorder="1" applyAlignment="1" applyProtection="1">
      <alignment horizontal="center" vertical="center" wrapText="1"/>
    </xf>
    <xf numFmtId="0" fontId="38" fillId="12" borderId="10" xfId="101" applyFont="1" applyFill="1" applyBorder="1" applyAlignment="1" applyProtection="1">
      <alignment horizontal="center" vertical="center" wrapText="1"/>
    </xf>
    <xf numFmtId="0" fontId="38" fillId="13" borderId="12" xfId="101" applyFont="1" applyFill="1" applyBorder="1" applyAlignment="1" applyProtection="1">
      <alignment horizontal="center" vertical="center" wrapText="1"/>
    </xf>
    <xf numFmtId="0" fontId="38" fillId="13" borderId="10" xfId="101" applyFont="1" applyFill="1" applyBorder="1" applyAlignment="1" applyProtection="1">
      <alignment horizontal="center" vertical="center" wrapText="1"/>
    </xf>
    <xf numFmtId="0" fontId="38" fillId="8" borderId="12" xfId="101" applyFont="1" applyFill="1" applyBorder="1" applyAlignment="1" applyProtection="1">
      <alignment horizontal="center" vertical="center" wrapText="1"/>
    </xf>
    <xf numFmtId="0" fontId="38" fillId="8" borderId="10" xfId="101" applyFont="1" applyFill="1" applyBorder="1" applyAlignment="1" applyProtection="1">
      <alignment horizontal="center" vertical="center" wrapText="1"/>
    </xf>
    <xf numFmtId="0" fontId="47" fillId="14" borderId="0" xfId="101" applyFont="1" applyFill="1" applyAlignment="1" applyProtection="1">
      <alignment horizontal="center" vertical="center"/>
    </xf>
    <xf numFmtId="0" fontId="38" fillId="12" borderId="11" xfId="101" applyFont="1" applyFill="1" applyBorder="1" applyAlignment="1" applyProtection="1">
      <alignment horizontal="center" vertical="center" wrapText="1"/>
    </xf>
    <xf numFmtId="0" fontId="38" fillId="12" borderId="8" xfId="101" applyFont="1" applyFill="1" applyBorder="1" applyAlignment="1" applyProtection="1">
      <alignment horizontal="center" vertical="center" wrapText="1"/>
    </xf>
    <xf numFmtId="0" fontId="38" fillId="10" borderId="12" xfId="101" applyFont="1" applyFill="1" applyBorder="1" applyAlignment="1" applyProtection="1">
      <alignment horizontal="center" vertical="center" wrapText="1"/>
    </xf>
    <xf numFmtId="0" fontId="38" fillId="10" borderId="10" xfId="101" applyFont="1" applyFill="1" applyBorder="1" applyAlignment="1" applyProtection="1">
      <alignment horizontal="center" vertical="center" wrapText="1"/>
    </xf>
    <xf numFmtId="0" fontId="38" fillId="13" borderId="14" xfId="101" applyFont="1" applyFill="1" applyBorder="1" applyAlignment="1" applyProtection="1">
      <alignment horizontal="center" vertical="center" wrapText="1"/>
    </xf>
    <xf numFmtId="0" fontId="38" fillId="8" borderId="13" xfId="101" applyFont="1" applyFill="1" applyBorder="1" applyAlignment="1" applyProtection="1">
      <alignment horizontal="center" vertical="center" wrapText="1"/>
    </xf>
    <xf numFmtId="166" fontId="36" fillId="0" borderId="16" xfId="0" applyNumberFormat="1" applyFont="1" applyBorder="1" applyAlignment="1" applyProtection="1">
      <alignment horizontal="center" vertical="center" wrapText="1"/>
      <protection locked="0"/>
    </xf>
    <xf numFmtId="166" fontId="36" fillId="0" borderId="15" xfId="0" applyNumberFormat="1" applyFont="1" applyBorder="1" applyAlignment="1" applyProtection="1">
      <alignment horizontal="center" vertical="center" wrapText="1"/>
      <protection locked="0"/>
    </xf>
    <xf numFmtId="166" fontId="36" fillId="0" borderId="7" xfId="0" applyNumberFormat="1" applyFont="1" applyBorder="1" applyAlignment="1" applyProtection="1">
      <alignment horizontal="center" vertical="center" wrapText="1"/>
      <protection locked="0"/>
    </xf>
    <xf numFmtId="166" fontId="37" fillId="0" borderId="16" xfId="0" applyNumberFormat="1" applyFont="1" applyBorder="1" applyAlignment="1" applyProtection="1">
      <alignment horizontal="center" vertical="center" wrapText="1"/>
    </xf>
    <xf numFmtId="166" fontId="37" fillId="0" borderId="15" xfId="0" applyNumberFormat="1" applyFont="1" applyBorder="1" applyAlignment="1" applyProtection="1">
      <alignment horizontal="center" vertical="center" wrapText="1"/>
    </xf>
    <xf numFmtId="166" fontId="37" fillId="0" borderId="7" xfId="0" applyNumberFormat="1" applyFont="1" applyBorder="1" applyAlignment="1" applyProtection="1">
      <alignment horizontal="center" vertical="center" wrapText="1"/>
    </xf>
    <xf numFmtId="166" fontId="33" fillId="6" borderId="5" xfId="0" applyNumberFormat="1" applyFont="1" applyFill="1" applyBorder="1" applyAlignment="1" applyProtection="1">
      <alignment horizontal="center" vertical="center" wrapText="1"/>
    </xf>
    <xf numFmtId="166" fontId="35" fillId="8" borderId="5" xfId="0" applyNumberFormat="1" applyFont="1" applyFill="1" applyBorder="1" applyAlignment="1" applyProtection="1">
      <alignment horizontal="center" vertical="center" wrapText="1"/>
    </xf>
    <xf numFmtId="0" fontId="37" fillId="0" borderId="17" xfId="0" applyFont="1" applyBorder="1" applyAlignment="1" applyProtection="1">
      <alignment horizontal="center" vertical="center" wrapText="1"/>
      <protection locked="0"/>
    </xf>
    <xf numFmtId="0" fontId="37" fillId="0" borderId="15" xfId="0" applyFont="1" applyBorder="1" applyAlignment="1" applyProtection="1">
      <alignment horizontal="center" vertical="center" wrapText="1"/>
      <protection locked="0"/>
    </xf>
    <xf numFmtId="0" fontId="37" fillId="0" borderId="18" xfId="0" applyFont="1" applyBorder="1" applyAlignment="1" applyProtection="1">
      <alignment horizontal="center" vertical="center" wrapText="1"/>
      <protection locked="0"/>
    </xf>
    <xf numFmtId="0" fontId="37" fillId="0" borderId="7" xfId="0" applyFont="1" applyBorder="1" applyAlignment="1" applyProtection="1">
      <alignment horizontal="center" vertical="center" wrapText="1"/>
      <protection locked="0"/>
    </xf>
    <xf numFmtId="166" fontId="37" fillId="0" borderId="2" xfId="0" applyNumberFormat="1" applyFont="1" applyBorder="1" applyAlignment="1" applyProtection="1">
      <alignment horizontal="center" vertical="center" wrapText="1"/>
    </xf>
    <xf numFmtId="166" fontId="34" fillId="10" borderId="5" xfId="0" applyNumberFormat="1" applyFont="1" applyFill="1" applyBorder="1" applyAlignment="1" applyProtection="1">
      <alignment horizontal="center" vertical="center" wrapText="1"/>
    </xf>
    <xf numFmtId="166" fontId="36" fillId="0" borderId="2" xfId="0" applyNumberFormat="1" applyFont="1" applyBorder="1" applyAlignment="1" applyProtection="1">
      <alignment horizontal="center" vertical="center" wrapText="1"/>
      <protection locked="0"/>
    </xf>
    <xf numFmtId="166" fontId="37" fillId="0" borderId="6" xfId="0" applyNumberFormat="1" applyFont="1" applyBorder="1" applyAlignment="1" applyProtection="1">
      <alignment horizontal="center" vertical="center" wrapText="1"/>
    </xf>
    <xf numFmtId="166" fontId="36" fillId="0" borderId="6" xfId="0" applyNumberFormat="1" applyFont="1" applyBorder="1" applyAlignment="1" applyProtection="1">
      <alignment horizontal="center" vertical="center" wrapText="1"/>
      <protection locked="0"/>
    </xf>
    <xf numFmtId="0" fontId="37" fillId="0" borderId="16" xfId="0" applyFont="1" applyBorder="1" applyAlignment="1" applyProtection="1">
      <alignment horizontal="center" vertical="center" wrapText="1"/>
      <protection locked="0"/>
    </xf>
    <xf numFmtId="0" fontId="38" fillId="12" borderId="14" xfId="101" applyFont="1" applyFill="1" applyBorder="1" applyAlignment="1" applyProtection="1">
      <alignment horizontal="center" vertical="center" wrapText="1"/>
    </xf>
    <xf numFmtId="0" fontId="38" fillId="12" borderId="13" xfId="101" applyFont="1" applyFill="1" applyBorder="1" applyAlignment="1" applyProtection="1">
      <alignment horizontal="center" vertical="center" wrapText="1"/>
    </xf>
    <xf numFmtId="0" fontId="13" fillId="2" borderId="3" xfId="1" applyFont="1" applyFill="1" applyBorder="1" applyAlignment="1" applyProtection="1">
      <alignment horizontal="center" vertical="center" wrapText="1"/>
    </xf>
    <xf numFmtId="0" fontId="13" fillId="2" borderId="0" xfId="1" applyFont="1" applyFill="1" applyBorder="1" applyAlignment="1" applyProtection="1">
      <alignment horizontal="center" vertical="center" wrapText="1"/>
    </xf>
    <xf numFmtId="0" fontId="47" fillId="14" borderId="0" xfId="101" applyFont="1" applyFill="1" applyAlignment="1" applyProtection="1">
      <alignment horizontal="center" vertical="center"/>
      <protection locked="0"/>
    </xf>
    <xf numFmtId="0" fontId="64" fillId="20" borderId="0" xfId="101" applyFont="1" applyFill="1" applyAlignment="1">
      <alignment horizontal="center" vertical="center" wrapText="1"/>
    </xf>
    <xf numFmtId="0" fontId="68" fillId="0" borderId="2" xfId="108" applyFont="1" applyBorder="1" applyAlignment="1">
      <alignment horizontal="center" vertical="center" wrapText="1"/>
    </xf>
    <xf numFmtId="3" fontId="12" fillId="13" borderId="2" xfId="0" applyNumberFormat="1" applyFont="1" applyFill="1" applyBorder="1" applyAlignment="1">
      <alignment vertical="center" wrapText="1"/>
    </xf>
    <xf numFmtId="0" fontId="2" fillId="13" borderId="2" xfId="0" applyFont="1" applyFill="1" applyBorder="1" applyAlignment="1">
      <alignment vertical="center" wrapText="1"/>
    </xf>
    <xf numFmtId="3" fontId="12" fillId="8" borderId="2" xfId="0" applyNumberFormat="1" applyFont="1" applyFill="1" applyBorder="1" applyAlignment="1">
      <alignment vertical="center" wrapText="1"/>
    </xf>
    <xf numFmtId="0" fontId="2" fillId="8" borderId="2" xfId="0" applyFont="1" applyFill="1" applyBorder="1" applyAlignment="1">
      <alignment vertical="center" wrapText="1"/>
    </xf>
    <xf numFmtId="3" fontId="12" fillId="6" borderId="2" xfId="0" applyNumberFormat="1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12" fillId="6" borderId="2" xfId="0" applyFont="1" applyFill="1" applyBorder="1" applyAlignment="1">
      <alignment vertical="center" wrapText="1"/>
    </xf>
    <xf numFmtId="0" fontId="12" fillId="6" borderId="22" xfId="0" applyFont="1" applyFill="1" applyBorder="1" applyAlignment="1">
      <alignment vertical="center" wrapText="1"/>
    </xf>
    <xf numFmtId="0" fontId="12" fillId="6" borderId="23" xfId="0" applyFont="1" applyFill="1" applyBorder="1" applyAlignment="1">
      <alignment vertical="center" wrapText="1"/>
    </xf>
    <xf numFmtId="0" fontId="12" fillId="6" borderId="24" xfId="0" applyFont="1" applyFill="1" applyBorder="1" applyAlignment="1">
      <alignment vertical="center" wrapText="1"/>
    </xf>
    <xf numFmtId="0" fontId="13" fillId="2" borderId="0" xfId="1" applyFont="1" applyFill="1" applyBorder="1" applyAlignment="1" applyProtection="1">
      <alignment horizontal="center" vertical="center" wrapText="1"/>
      <protection locked="0"/>
    </xf>
    <xf numFmtId="0" fontId="16" fillId="6" borderId="1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0" fontId="50" fillId="6" borderId="2" xfId="0" applyFont="1" applyFill="1" applyBorder="1" applyAlignment="1">
      <alignment vertical="center" wrapText="1"/>
    </xf>
  </cellXfs>
  <cellStyles count="113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Milliers" xfId="100" builtinId="3"/>
    <cellStyle name="Monétaire 2" xfId="103" xr:uid="{882232ED-635D-4D8E-97A2-DD13FF8A6CEC}"/>
    <cellStyle name="Normal" xfId="0" builtinId="0"/>
    <cellStyle name="Normal 2" xfId="101" xr:uid="{5A7B097C-DD88-416E-945F-81ADE7987609}"/>
    <cellStyle name="Normal 3" xfId="109" xr:uid="{61668542-B713-4D54-AF08-31A7296A2EFA}"/>
    <cellStyle name="Normal 3 3" xfId="110" xr:uid="{7D4D80E3-24C1-4A1E-823C-63A829CC71A5}"/>
    <cellStyle name="Normal 4" xfId="112" xr:uid="{E47B9A4C-5E6A-4116-837C-0A5186828460}"/>
    <cellStyle name="Note 2" xfId="108" xr:uid="{CEA7ED27-CD8F-4ACE-B061-44F0EE544A77}"/>
    <cellStyle name="Pourcentage" xfId="111" builtinId="5"/>
    <cellStyle name="Pourcentage 2" xfId="106" xr:uid="{7E817800-86C0-488F-B418-C40A3862D993}"/>
    <cellStyle name="Titre 2" xfId="104" xr:uid="{87B567FF-2605-43E2-8D56-9581BFD9C259}"/>
    <cellStyle name="Titre 1 2" xfId="105" xr:uid="{492A691E-4ACF-43BC-9370-AD4ACEA895D5}"/>
    <cellStyle name="Titre 4 2" xfId="102" xr:uid="{32F92B03-BD68-4D5A-A29D-A71A75E3DB5C}"/>
    <cellStyle name="Total 2" xfId="107" xr:uid="{955D86F6-8097-4C10-8BF3-5CC5EBA2F9F3}"/>
  </cellStyles>
  <dxfs count="3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2"/>
        <color theme="3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3"/>
        <name val="Century Gothic"/>
        <family val="2"/>
        <scheme val="none"/>
      </font>
      <numFmt numFmtId="1" formatCode="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Century Gothic"/>
        <family val="2"/>
        <scheme val="none"/>
      </font>
      <numFmt numFmtId="169" formatCode="#,##0\ [$MGA]"/>
      <fill>
        <patternFill patternType="solid">
          <fgColor indexed="64"/>
          <bgColor theme="8" tint="0.5999938962981048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entury Gothic"/>
        <family val="2"/>
        <scheme val="none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entury Gothic"/>
        <family val="2"/>
        <scheme val="none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  <fill>
        <patternFill patternType="solid">
          <fgColor indexed="64"/>
          <bgColor theme="8" tint="0.59999389629810485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border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4"/>
        <name val="Century Gothic"/>
        <family val="2"/>
        <scheme val="none"/>
      </font>
      <fill>
        <patternFill patternType="solid">
          <fgColor indexed="64"/>
          <bgColor theme="0" tint="-0.249977111117893"/>
        </patternFill>
      </fill>
      <alignment horizontal="center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Century Gothic"/>
        <family val="2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Century Gothic"/>
        <family val="2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Century Gothic"/>
        <family val="2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1F3864"/>
        <name val="Century Gothic"/>
        <family val="2"/>
        <scheme val="none"/>
      </font>
      <fill>
        <patternFill patternType="solid">
          <fgColor indexed="64"/>
          <bgColor theme="8" tint="0.39997558519241921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1F3864"/>
        <name val="Century Gothic"/>
        <family val="2"/>
        <scheme val="none"/>
      </font>
      <alignment horizontal="center" vertical="top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Century Gothic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color theme="1" tint="0.34998626667073579"/>
      </font>
      <fill>
        <patternFill patternType="solid">
          <fgColor theme="4" tint="0.79995117038483843"/>
          <bgColor theme="0" tint="-4.9989318521683403E-2"/>
        </patternFill>
      </fill>
    </dxf>
    <dxf>
      <font>
        <b/>
        <i val="0"/>
        <color theme="1" tint="0.34998626667073579"/>
      </font>
    </dxf>
    <dxf>
      <font>
        <b/>
        <i val="0"/>
        <color theme="1" tint="0.34998626667073579"/>
      </font>
      <fill>
        <patternFill patternType="none">
          <bgColor auto="1"/>
        </patternFill>
      </fill>
      <border>
        <left/>
        <right/>
        <top style="medium">
          <color theme="1" tint="0.24994659260841701"/>
        </top>
        <bottom style="medium">
          <color theme="1" tint="0.24994659260841701"/>
        </bottom>
      </border>
    </dxf>
    <dxf>
      <font>
        <color theme="1" tint="0.34998626667073579"/>
      </font>
      <fill>
        <patternFill>
          <bgColor theme="0" tint="-0.14996795556505021"/>
        </patternFill>
      </fill>
      <border>
        <left/>
        <right/>
        <top style="medium">
          <color theme="1" tint="0.24994659260841701"/>
        </top>
        <bottom style="medium">
          <color theme="1" tint="0.24994659260841701"/>
        </bottom>
      </border>
    </dxf>
    <dxf>
      <font>
        <b val="0"/>
        <i val="0"/>
        <color theme="1" tint="0.34998626667073579"/>
      </font>
      <border>
        <left/>
        <right/>
        <top style="medium">
          <color theme="1" tint="0.24994659260841701"/>
        </top>
        <bottom style="medium">
          <color theme="1" tint="0.24994659260841701"/>
        </bottom>
        <horizontal style="thin">
          <color theme="1" tint="0.24994659260841701"/>
        </horizontal>
      </border>
    </dxf>
  </dxfs>
  <tableStyles count="1" defaultTableStyle="Invoice with Sales Tax" defaultPivotStyle="PivotStyleMedium4">
    <tableStyle name="Invoice with Sales Tax" pivot="0" count="5" xr9:uid="{EFD7119E-334A-4A6B-A48F-C246D61E43EE}">
      <tableStyleElement type="wholeTable" dxfId="35"/>
      <tableStyleElement type="headerRow" dxfId="34"/>
      <tableStyleElement type="totalRow" dxfId="33"/>
      <tableStyleElement type="lastColumn" dxfId="32"/>
      <tableStyleElement type="firstRowStripe" dxfId="31"/>
    </tableStyle>
  </tableStyles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10885</xdr:colOff>
      <xdr:row>0</xdr:row>
      <xdr:rowOff>87084</xdr:rowOff>
    </xdr:from>
    <xdr:to>
      <xdr:col>1</xdr:col>
      <xdr:colOff>1054283</xdr:colOff>
      <xdr:row>4</xdr:row>
      <xdr:rowOff>6518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1CB2F87-CD13-4EF2-8139-7C6DD917A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5" y="87084"/>
          <a:ext cx="1045028" cy="9637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287633</xdr:colOff>
      <xdr:row>6</xdr:row>
      <xdr:rowOff>44933</xdr:rowOff>
    </xdr:from>
    <xdr:ext cx="4722731" cy="710604"/>
    <xdr:sp macro="" textlink="">
      <xdr:nvSpPr>
        <xdr:cNvPr id="2" name="Bulle rectangulaire 3" descr="To add a new row, go to the bottom-right cell in the table (just above the SUBTOTAL number) and press the Tab key">
          <a:extLst>
            <a:ext uri="{FF2B5EF4-FFF2-40B4-BE49-F238E27FC236}">
              <a16:creationId xmlns:a16="http://schemas.microsoft.com/office/drawing/2014/main" id="{9DB10A8F-87C3-4470-A770-D8A4D464EDBA}"/>
            </a:ext>
          </a:extLst>
        </xdr:cNvPr>
        <xdr:cNvSpPr/>
      </xdr:nvSpPr>
      <xdr:spPr>
        <a:xfrm>
          <a:off x="12698708" y="2273783"/>
          <a:ext cx="4722731" cy="710604"/>
        </a:xfrm>
        <a:prstGeom prst="wedgeRectCallout">
          <a:avLst>
            <a:gd name="adj1" fmla="val -53424"/>
            <a:gd name="adj2" fmla="val 19326"/>
          </a:avLst>
        </a:prstGeom>
        <a:solidFill>
          <a:schemeClr val="bg1">
            <a:lumMod val="95000"/>
          </a:schemeClr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0"/>
          <a:r>
            <a:rPr lang="fr-FR" sz="1100" baseline="0">
              <a:solidFill>
                <a:srgbClr val="FF0000"/>
              </a:solidFill>
              <a:latin typeface="Cambria" panose="02040503050406030204" pitchFamily="18" charset="0"/>
            </a:rPr>
            <a:t>Pour 02 entreprises, Fonds additionnels ou "FA" maximum : 22 000 000 Ar</a:t>
          </a:r>
        </a:p>
        <a:p>
          <a:pPr algn="l" rtl="0"/>
          <a:r>
            <a:rPr lang="fr-FR" sz="1100" baseline="0">
              <a:solidFill>
                <a:srgbClr val="FF0000"/>
              </a:solidFill>
              <a:latin typeface="Cambria" panose="02040503050406030204" pitchFamily="18" charset="0"/>
            </a:rPr>
            <a:t>  </a:t>
          </a:r>
        </a:p>
        <a:p>
          <a:pPr algn="l" rtl="0"/>
          <a:r>
            <a:rPr lang="fr-FR" sz="1100" baseline="0">
              <a:solidFill>
                <a:srgbClr val="FF0000"/>
              </a:solidFill>
              <a:latin typeface="Cambria" panose="02040503050406030204" pitchFamily="18" charset="0"/>
            </a:rPr>
            <a:t>Pour 03 entreprises ET plus, 32 000 000 Ar </a:t>
          </a:r>
        </a:p>
      </xdr:txBody>
    </xdr:sp>
    <xdr:clientData fPrintsWithSheet="0"/>
  </xdr:oneCellAnchor>
  <xdr:twoCellAnchor>
    <xdr:from>
      <xdr:col>8</xdr:col>
      <xdr:colOff>320745</xdr:colOff>
      <xdr:row>12</xdr:row>
      <xdr:rowOff>283200</xdr:rowOff>
    </xdr:from>
    <xdr:to>
      <xdr:col>13</xdr:col>
      <xdr:colOff>312353</xdr:colOff>
      <xdr:row>14</xdr:row>
      <xdr:rowOff>219762</xdr:rowOff>
    </xdr:to>
    <xdr:sp macro="" textlink="">
      <xdr:nvSpPr>
        <xdr:cNvPr id="3" name="Bulle rectangulaire 3" descr="To add a new row, go to the bottom-right cell in the table (just above the SUBTOTAL number) and press the Tab key">
          <a:extLst>
            <a:ext uri="{FF2B5EF4-FFF2-40B4-BE49-F238E27FC236}">
              <a16:creationId xmlns:a16="http://schemas.microsoft.com/office/drawing/2014/main" id="{4697E0C2-3FBF-452C-ACF9-7264401D57F4}"/>
            </a:ext>
          </a:extLst>
        </xdr:cNvPr>
        <xdr:cNvSpPr/>
      </xdr:nvSpPr>
      <xdr:spPr>
        <a:xfrm>
          <a:off x="12731820" y="4998075"/>
          <a:ext cx="4677908" cy="698562"/>
        </a:xfrm>
        <a:prstGeom prst="wedgeRectCallout">
          <a:avLst>
            <a:gd name="adj1" fmla="val -54511"/>
            <a:gd name="adj2" fmla="val 17303"/>
          </a:avLst>
        </a:prstGeom>
        <a:solidFill>
          <a:schemeClr val="bg1">
            <a:lumMod val="95000"/>
          </a:schemeClr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0"/>
          <a:r>
            <a:rPr lang="fr" sz="1100" baseline="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</a:rPr>
            <a:t>Pour ajouter une ligne, accédez à la cellule en bas à droite du tableau (juste au-dessus de la valeur TOTAL DT CONSENTI), puis appuyez sur la touche "</a:t>
          </a:r>
          <a:r>
            <a:rPr lang="fr" sz="1100" b="1" baseline="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</a:rPr>
            <a:t>TAB" du clavier</a:t>
          </a:r>
          <a:r>
            <a:rPr lang="fr" sz="1100" baseline="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</a:rPr>
            <a:t>.</a:t>
          </a:r>
          <a:endParaRPr lang="en-US" sz="110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</a:endParaRPr>
        </a:p>
      </xdr:txBody>
    </xdr:sp>
    <xdr:clientData/>
  </xdr:twoCellAnchor>
  <xdr:oneCellAnchor>
    <xdr:from>
      <xdr:col>6</xdr:col>
      <xdr:colOff>184827</xdr:colOff>
      <xdr:row>14</xdr:row>
      <xdr:rowOff>463132</xdr:rowOff>
    </xdr:from>
    <xdr:ext cx="2402503" cy="1469477"/>
    <xdr:sp macro="" textlink="">
      <xdr:nvSpPr>
        <xdr:cNvPr id="4" name="Bulle rectangulaire 3" descr="To add a new row, go to the bottom-right cell in the table (just above the SUBTOTAL number) and press the Tab key">
          <a:extLst>
            <a:ext uri="{FF2B5EF4-FFF2-40B4-BE49-F238E27FC236}">
              <a16:creationId xmlns:a16="http://schemas.microsoft.com/office/drawing/2014/main" id="{CDCE8E60-F30C-4819-9705-125C9C45FA06}"/>
            </a:ext>
          </a:extLst>
        </xdr:cNvPr>
        <xdr:cNvSpPr/>
      </xdr:nvSpPr>
      <xdr:spPr>
        <a:xfrm>
          <a:off x="9538377" y="5940007"/>
          <a:ext cx="2402503" cy="1469477"/>
        </a:xfrm>
        <a:prstGeom prst="wedgeRectCallout">
          <a:avLst>
            <a:gd name="adj1" fmla="val -54596"/>
            <a:gd name="adj2" fmla="val -29997"/>
          </a:avLst>
        </a:prstGeom>
        <a:solidFill>
          <a:schemeClr val="bg1">
            <a:lumMod val="95000"/>
          </a:schemeClr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 rtl="0"/>
          <a:r>
            <a:rPr lang="fr-FR" sz="1100" baseline="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</a:rPr>
            <a:t>Ce montant doit être supérieur à la cellule "</a:t>
          </a:r>
          <a:r>
            <a:rPr lang="fr-FR" sz="1100" b="1" baseline="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</a:rPr>
            <a:t>C5" en termes de montant</a:t>
          </a:r>
          <a:br>
            <a:rPr lang="fr-FR" sz="1100" baseline="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</a:rPr>
          </a:br>
          <a:br>
            <a:rPr lang="fr-FR" sz="1100" baseline="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</a:rPr>
          </a:br>
          <a:r>
            <a:rPr lang="fr-FR" sz="1100" baseline="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</a:rPr>
            <a:t>Si cette case apparait en </a:t>
          </a:r>
          <a:r>
            <a:rPr lang="fr-FR" sz="1100" b="1" baseline="0">
              <a:solidFill>
                <a:srgbClr val="FF0000"/>
              </a:solidFill>
              <a:latin typeface="Cambria" panose="02040503050406030204" pitchFamily="18" charset="0"/>
            </a:rPr>
            <a:t>rouge</a:t>
          </a:r>
          <a:r>
            <a:rPr lang="fr-FR" sz="1100" baseline="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</a:rPr>
            <a:t>,  augmenter</a:t>
          </a:r>
          <a:endParaRPr lang="fr-FR" sz="1100" b="1" baseline="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</a:endParaRPr>
        </a:p>
        <a:p>
          <a:pPr algn="l" rtl="0"/>
          <a:r>
            <a:rPr lang="fr-FR" sz="1100" baseline="0">
              <a:solidFill>
                <a:schemeClr val="tx1">
                  <a:lumMod val="75000"/>
                  <a:lumOff val="25000"/>
                </a:schemeClr>
              </a:solidFill>
              <a:latin typeface="Cambria" panose="02040503050406030204" pitchFamily="18" charset="0"/>
            </a:rPr>
            <a:t> montants de "DROIT DE TIRAGE CONSENTI" (colonne F).</a:t>
          </a:r>
        </a:p>
        <a:p>
          <a:pPr algn="l" rtl="0"/>
          <a:endParaRPr lang="fr-FR" sz="1100" baseline="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</a:endParaRPr>
        </a:p>
        <a:p>
          <a:pPr algn="l" rtl="0"/>
          <a:endParaRPr lang="fr-FR" sz="1100" b="1" baseline="0">
            <a:solidFill>
              <a:schemeClr val="tx1">
                <a:lumMod val="75000"/>
                <a:lumOff val="25000"/>
              </a:schemeClr>
            </a:solidFill>
            <a:latin typeface="Cambria" panose="02040503050406030204" pitchFamily="18" charset="0"/>
          </a:endParaRPr>
        </a:p>
      </xdr:txBody>
    </xdr:sp>
    <xdr:clientData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20619</xdr:colOff>
      <xdr:row>0</xdr:row>
      <xdr:rowOff>0</xdr:rowOff>
    </xdr:from>
    <xdr:to>
      <xdr:col>1</xdr:col>
      <xdr:colOff>615233</xdr:colOff>
      <xdr:row>3</xdr:row>
      <xdr:rowOff>56288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47EB2FF-1AFF-459D-8BA0-001991D453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8354" y="0"/>
          <a:ext cx="595705" cy="60413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b18/Documents/A1-FMFP-Pr&#233;-Fromation/A1_Canevas/A3_trame%20et%20Canevas%20AP18/AP18%20PIS%20CANEVAS/Annexe-3_Budget_PIS%202025%20PIS-avec-repartition-participants-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PARTITION DES BÉNÉFICIAIRES"/>
      <sheetName val="BUDGET DÉTAILLÉ"/>
      <sheetName val="SIMULATEUR DT, FA et RATIO"/>
      <sheetName val="RECAPITULATIF DU BUDGET"/>
    </sheetNames>
    <sheetDataSet>
      <sheetData sheetId="0">
        <row r="8">
          <cell r="R8">
            <v>0</v>
          </cell>
          <cell r="S8">
            <v>0</v>
          </cell>
        </row>
        <row r="9">
          <cell r="R9"/>
          <cell r="S9"/>
        </row>
        <row r="10">
          <cell r="R10"/>
          <cell r="S10"/>
        </row>
        <row r="11">
          <cell r="R11"/>
          <cell r="S11"/>
        </row>
        <row r="12">
          <cell r="R12"/>
          <cell r="S12"/>
        </row>
        <row r="13">
          <cell r="R13"/>
          <cell r="S13"/>
        </row>
        <row r="14">
          <cell r="R14"/>
          <cell r="S14"/>
        </row>
        <row r="15">
          <cell r="R15"/>
          <cell r="S15"/>
        </row>
        <row r="16">
          <cell r="R16"/>
          <cell r="S16"/>
        </row>
      </sheetData>
      <sheetData sheetId="1">
        <row r="28">
          <cell r="I28">
            <v>0</v>
          </cell>
        </row>
      </sheetData>
      <sheetData sheetId="2"/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7DE6AA-7465-4E72-95EB-7836EF646BC4}" name="Tableau1" displayName="Tableau1" ref="B6:F21" totalsRowShown="0" headerRowDxfId="30" headerRowBorderDxfId="29" tableBorderDxfId="28" totalsRowBorderDxfId="27" headerRowCellStyle="Normal 4">
  <autoFilter ref="B6:F21" xr:uid="{10A0960C-37D7-45C4-9A4F-2283576F32EF}"/>
  <tableColumns count="5">
    <tableColumn id="1" xr3:uid="{E99F18D4-1887-449B-877A-18A9E3AA1644}" name="N°" dataDxfId="26" dataCellStyle="Normal 4"/>
    <tableColumn id="2" xr3:uid="{4C200068-5FE4-422A-B868-41F9B625F436}" name="Colonne1" dataDxfId="25" dataCellStyle="Normal 4"/>
    <tableColumn id="3" xr3:uid="{C3323D76-5031-4928-A880-621856BAED06}" name="Module 1" dataDxfId="24" dataCellStyle="Normal 4"/>
    <tableColumn id="4" xr3:uid="{0D6627D9-AB55-42BB-AAE8-BE410D17313B}" name="Module 2" dataDxfId="23" dataCellStyle="Normal 4"/>
    <tableColumn id="5" xr3:uid="{98491143-862C-437E-B85A-802CEFCAE84D}" name="Module 3" dataDxfId="22" dataCellStyle="Normal 4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76992D-4639-4EF0-8393-65FC48DAF79E}" name="CALCUL_DT" displayName="CALCUL_DT" ref="B7:H14" totalsRowShown="0" headerRowDxfId="11" dataDxfId="9" headerRowBorderDxfId="10">
  <autoFilter ref="B7:H14" xr:uid="{CEA45528-5D2D-449D-BB28-E31B7ADFEC24}"/>
  <tableColumns count="7">
    <tableColumn id="1" xr3:uid="{EB554DEE-BD75-41DB-9570-564C6A9054D4}" name="CONSORTIUM D'ENTREPRISES" dataDxfId="8" dataCellStyle="Normal 2"/>
    <tableColumn id="2" xr3:uid="{F2D7634E-87AB-4F6E-8257-1CA7F5EA2D00}" name="IDENTIFIANT CNAPS" dataDxfId="7"/>
    <tableColumn id="7" xr3:uid="{C2E97682-9976-45CC-AE69-68F87642B406}" name="EFFECTIF DE L'ENTREPRISE *" dataDxfId="6" dataCellStyle="Normal 2"/>
    <tableColumn id="3" xr3:uid="{A8DD71EB-4164-49B2-81AC-E97419D7F736}" name="% Montant" dataDxfId="5" dataCellStyle="Normal 2"/>
    <tableColumn id="4" xr3:uid="{4841BEDB-B4A5-427A-AB6A-44118355CD0F}" name="DROIT DE TIRAGE CONSENTI *" dataDxfId="4" dataCellStyle="Monétaire 2">
      <calculatedColumnFormula>IFERROR((CALCUL_DT[[#This Row],[% Montant]]*$C$4 / 100%) / (CALCUL_DT[[#This Row],[EFFET LEVIER APPLICABLE]] + 1), "")</calculatedColumnFormula>
    </tableColumn>
    <tableColumn id="6" xr3:uid="{BBD8E71E-7997-4E45-8E51-847EC738C33A}" name="EFFET LEVIER APPLICABLE" dataDxfId="3">
      <calculatedColumnFormula>IF(CALCUL_DT[[#This Row],[EFFECTIF DE L''ENTREPRISE *]]=0,"",IF(CALCUL_DT[[#This Row],[EFFECTIF DE L''ENTREPRISE *]]&gt;70,7,IF(CALCUL_DT[[#This Row],[EFFECTIF DE L''ENTREPRISE *]]&lt;21,100,30)))</calculatedColumnFormula>
    </tableColumn>
    <tableColumn id="5" xr3:uid="{04ED038C-8C4F-4AC5-8412-DEEDB027D4CD}" name="FONDS ADDITIONNEL THÉORIQUE" dataDxfId="2">
      <calculatedColumnFormula>IFERROR(CALCUL_DT[[#This Row],[DROIT DE TIRAGE CONSENTI *]]*CALCUL_DT[[#This Row],[EFFET LEVIER APPLICABLE]],"")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0DE99-8DB8-4912-A764-C45293542618}">
  <sheetPr codeName="Feuil4">
    <pageSetUpPr fitToPage="1"/>
  </sheetPr>
  <dimension ref="A1:AI21"/>
  <sheetViews>
    <sheetView showGridLines="0" zoomScale="60" zoomScaleNormal="60" zoomScaleSheetLayoutView="50" workbookViewId="0">
      <selection activeCell="D13" sqref="D13"/>
    </sheetView>
  </sheetViews>
  <sheetFormatPr baseColWidth="10" defaultColWidth="10.625" defaultRowHeight="16.5" x14ac:dyDescent="0.3"/>
  <cols>
    <col min="1" max="1" width="2.75" style="43" customWidth="1"/>
    <col min="2" max="2" width="5" style="49" customWidth="1"/>
    <col min="3" max="3" width="43.75" style="43" customWidth="1"/>
    <col min="4" max="6" width="59.125" style="43" customWidth="1"/>
    <col min="7" max="7" width="23.625" style="43" customWidth="1"/>
    <col min="8" max="8" width="27.375" style="43" customWidth="1"/>
    <col min="9" max="9" width="25.375" style="43" customWidth="1"/>
    <col min="10" max="10" width="29.375" style="43" customWidth="1"/>
    <col min="11" max="11" width="24.875" style="43" customWidth="1"/>
    <col min="12" max="12" width="24.625" style="43" customWidth="1"/>
    <col min="13" max="14" width="24.875" style="43" customWidth="1"/>
    <col min="15" max="15" width="20.875" style="43" customWidth="1"/>
    <col min="16" max="16" width="20" style="43" customWidth="1"/>
    <col min="17" max="17" width="24.125" style="43" customWidth="1"/>
    <col min="18" max="18" width="23.625" style="43" customWidth="1"/>
    <col min="19" max="19" width="23.25" style="43" customWidth="1"/>
    <col min="20" max="20" width="30.25" style="43" customWidth="1"/>
    <col min="21" max="21" width="3" style="43" customWidth="1"/>
    <col min="22" max="22" width="95.625" style="43" customWidth="1"/>
    <col min="23" max="24" width="36.5" style="43" customWidth="1"/>
    <col min="25" max="16384" width="10.625" style="43"/>
  </cols>
  <sheetData>
    <row r="1" spans="1:35" ht="9" customHeight="1" thickBot="1" x14ac:dyDescent="0.35">
      <c r="C1" s="54"/>
    </row>
    <row r="2" spans="1:35" ht="28.5" customHeight="1" thickTop="1" thickBot="1" x14ac:dyDescent="0.35">
      <c r="B2" s="45" t="s">
        <v>79</v>
      </c>
      <c r="C2" s="50"/>
      <c r="D2" s="46"/>
      <c r="E2" s="46"/>
      <c r="F2" s="47"/>
    </row>
    <row r="3" spans="1:35" ht="13.5" customHeight="1" thickTop="1" x14ac:dyDescent="0.3">
      <c r="B3" s="53"/>
      <c r="C3" s="52"/>
    </row>
    <row r="4" spans="1:35" ht="33.950000000000003" customHeight="1" x14ac:dyDescent="0.3">
      <c r="C4" s="48" t="s">
        <v>81</v>
      </c>
      <c r="D4" s="44"/>
    </row>
    <row r="5" spans="1:35" ht="30" customHeight="1" x14ac:dyDescent="0.3">
      <c r="C5" s="48" t="s">
        <v>80</v>
      </c>
      <c r="D5" s="44"/>
    </row>
    <row r="6" spans="1:35" s="148" customFormat="1" ht="17.25" x14ac:dyDescent="0.3">
      <c r="A6" s="43"/>
      <c r="B6" s="140" t="s">
        <v>87</v>
      </c>
      <c r="C6" s="141" t="s">
        <v>115</v>
      </c>
      <c r="D6" s="142" t="s">
        <v>85</v>
      </c>
      <c r="E6" s="142" t="s">
        <v>86</v>
      </c>
      <c r="F6" s="143" t="s">
        <v>84</v>
      </c>
    </row>
    <row r="7" spans="1:35" s="148" customFormat="1" ht="36.6" customHeight="1" x14ac:dyDescent="0.3">
      <c r="A7" s="43"/>
      <c r="B7" s="135">
        <v>1</v>
      </c>
      <c r="C7" s="55" t="s">
        <v>90</v>
      </c>
      <c r="D7" s="127" t="s">
        <v>104</v>
      </c>
      <c r="E7" s="127"/>
      <c r="F7" s="136"/>
    </row>
    <row r="8" spans="1:35" s="148" customFormat="1" ht="36.6" customHeight="1" x14ac:dyDescent="0.3">
      <c r="A8" s="43"/>
      <c r="B8" s="135">
        <v>2</v>
      </c>
      <c r="C8" s="55" t="s">
        <v>91</v>
      </c>
      <c r="D8" s="127" t="s">
        <v>105</v>
      </c>
      <c r="E8" s="127"/>
      <c r="F8" s="136"/>
    </row>
    <row r="9" spans="1:35" s="148" customFormat="1" ht="36.6" customHeight="1" x14ac:dyDescent="0.3">
      <c r="A9" s="43"/>
      <c r="B9" s="135">
        <v>3</v>
      </c>
      <c r="C9" s="56" t="s">
        <v>92</v>
      </c>
      <c r="D9" s="127" t="s">
        <v>106</v>
      </c>
      <c r="E9" s="127"/>
      <c r="F9" s="136"/>
    </row>
    <row r="10" spans="1:35" s="148" customFormat="1" ht="36.6" customHeight="1" x14ac:dyDescent="0.3">
      <c r="A10" s="43"/>
      <c r="B10" s="135">
        <v>4</v>
      </c>
      <c r="C10" s="56" t="s">
        <v>93</v>
      </c>
      <c r="D10" s="127" t="s">
        <v>107</v>
      </c>
      <c r="E10" s="127"/>
      <c r="F10" s="136"/>
    </row>
    <row r="11" spans="1:35" s="148" customFormat="1" ht="35.1" customHeight="1" x14ac:dyDescent="0.3">
      <c r="A11" s="43"/>
      <c r="B11" s="135">
        <v>5</v>
      </c>
      <c r="C11" s="57" t="s">
        <v>108</v>
      </c>
      <c r="D11" s="128">
        <v>12</v>
      </c>
      <c r="E11" s="128"/>
      <c r="F11" s="137"/>
      <c r="G11" s="150"/>
      <c r="H11" s="150"/>
      <c r="I11" s="150"/>
      <c r="J11" s="150"/>
      <c r="K11" s="150"/>
      <c r="L11" s="150"/>
      <c r="M11" s="150"/>
      <c r="N11" s="150"/>
      <c r="O11" s="150"/>
      <c r="P11" s="150"/>
    </row>
    <row r="12" spans="1:35" s="148" customFormat="1" ht="39.6" customHeight="1" x14ac:dyDescent="0.3">
      <c r="A12" s="43"/>
      <c r="B12" s="135">
        <v>6</v>
      </c>
      <c r="C12" s="57" t="s">
        <v>94</v>
      </c>
      <c r="D12" s="128">
        <v>0</v>
      </c>
      <c r="E12" s="128"/>
      <c r="F12" s="137"/>
      <c r="G12" s="150"/>
      <c r="H12" s="150"/>
      <c r="I12" s="150"/>
      <c r="J12" s="150"/>
      <c r="K12" s="150"/>
      <c r="L12" s="150"/>
      <c r="M12" s="150"/>
      <c r="N12" s="150"/>
      <c r="O12" s="150"/>
      <c r="P12" s="150"/>
    </row>
    <row r="13" spans="1:35" s="148" customFormat="1" ht="35.1" customHeight="1" x14ac:dyDescent="0.3">
      <c r="A13" s="43"/>
      <c r="B13" s="135">
        <v>7</v>
      </c>
      <c r="C13" s="57" t="s">
        <v>95</v>
      </c>
      <c r="D13" s="134">
        <f>+D11+D12</f>
        <v>12</v>
      </c>
      <c r="E13" s="134">
        <f>+E11+E12</f>
        <v>0</v>
      </c>
      <c r="F13" s="138">
        <f>+F11+F12</f>
        <v>0</v>
      </c>
      <c r="G13" s="149" t="str">
        <f>IF(OR(ISBLANK(G11), ISBLANK(G12)), "", SUM(G11,G12))</f>
        <v/>
      </c>
      <c r="H13" s="149" t="str">
        <f t="shared" ref="H13:AI13" si="0">IF(OR(ISBLANK(H11), ISBLANK(H12)), "", SUM(H11,H12))</f>
        <v/>
      </c>
      <c r="I13" s="149" t="str">
        <f t="shared" si="0"/>
        <v/>
      </c>
      <c r="J13" s="149" t="str">
        <f t="shared" si="0"/>
        <v/>
      </c>
      <c r="K13" s="149" t="str">
        <f t="shared" si="0"/>
        <v/>
      </c>
      <c r="L13" s="149" t="str">
        <f t="shared" si="0"/>
        <v/>
      </c>
      <c r="M13" s="149" t="str">
        <f t="shared" si="0"/>
        <v/>
      </c>
      <c r="N13" s="149" t="str">
        <f t="shared" si="0"/>
        <v/>
      </c>
      <c r="O13" s="149" t="str">
        <f t="shared" si="0"/>
        <v/>
      </c>
      <c r="P13" s="149" t="str">
        <f t="shared" si="0"/>
        <v/>
      </c>
      <c r="Q13" s="149" t="str">
        <f t="shared" si="0"/>
        <v/>
      </c>
      <c r="R13" s="149" t="str">
        <f t="shared" si="0"/>
        <v/>
      </c>
      <c r="S13" s="149" t="str">
        <f t="shared" si="0"/>
        <v/>
      </c>
      <c r="T13" s="149" t="str">
        <f t="shared" si="0"/>
        <v/>
      </c>
      <c r="U13" s="149" t="str">
        <f t="shared" si="0"/>
        <v/>
      </c>
      <c r="V13" s="149" t="str">
        <f t="shared" si="0"/>
        <v/>
      </c>
      <c r="W13" s="149" t="str">
        <f t="shared" si="0"/>
        <v/>
      </c>
      <c r="X13" s="149" t="str">
        <f t="shared" si="0"/>
        <v/>
      </c>
      <c r="Y13" s="149" t="str">
        <f t="shared" si="0"/>
        <v/>
      </c>
      <c r="Z13" s="149" t="str">
        <f t="shared" si="0"/>
        <v/>
      </c>
      <c r="AA13" s="149" t="str">
        <f t="shared" si="0"/>
        <v/>
      </c>
      <c r="AB13" s="149" t="str">
        <f t="shared" si="0"/>
        <v/>
      </c>
      <c r="AC13" s="149" t="str">
        <f t="shared" si="0"/>
        <v/>
      </c>
      <c r="AD13" s="149" t="str">
        <f t="shared" si="0"/>
        <v/>
      </c>
      <c r="AE13" s="149" t="str">
        <f t="shared" si="0"/>
        <v/>
      </c>
      <c r="AF13" s="149" t="str">
        <f t="shared" si="0"/>
        <v/>
      </c>
      <c r="AG13" s="149" t="str">
        <f t="shared" si="0"/>
        <v/>
      </c>
      <c r="AH13" s="149" t="str">
        <f t="shared" si="0"/>
        <v/>
      </c>
      <c r="AI13" s="149" t="str">
        <f t="shared" si="0"/>
        <v/>
      </c>
    </row>
    <row r="14" spans="1:35" s="148" customFormat="1" ht="49.5" customHeight="1" x14ac:dyDescent="0.3">
      <c r="A14" s="43"/>
      <c r="B14" s="135">
        <v>8</v>
      </c>
      <c r="C14" s="57" t="s">
        <v>96</v>
      </c>
      <c r="D14" s="129" t="s">
        <v>109</v>
      </c>
      <c r="E14" s="130"/>
      <c r="F14" s="139"/>
    </row>
    <row r="15" spans="1:35" s="148" customFormat="1" ht="69" x14ac:dyDescent="0.3">
      <c r="A15" s="43"/>
      <c r="B15" s="135">
        <v>9</v>
      </c>
      <c r="C15" s="57" t="s">
        <v>97</v>
      </c>
      <c r="D15" s="127" t="s">
        <v>88</v>
      </c>
      <c r="E15" s="127"/>
      <c r="F15" s="136"/>
    </row>
    <row r="16" spans="1:35" s="148" customFormat="1" ht="45" customHeight="1" x14ac:dyDescent="0.3">
      <c r="A16" s="43"/>
      <c r="B16" s="135">
        <v>10</v>
      </c>
      <c r="C16" s="58" t="s">
        <v>98</v>
      </c>
      <c r="D16" s="127" t="s">
        <v>110</v>
      </c>
      <c r="E16" s="127"/>
      <c r="F16" s="136"/>
    </row>
    <row r="17" spans="1:6" s="148" customFormat="1" ht="46.5" customHeight="1" x14ac:dyDescent="0.3">
      <c r="A17" s="43"/>
      <c r="B17" s="135">
        <v>11</v>
      </c>
      <c r="C17" s="59" t="s">
        <v>99</v>
      </c>
      <c r="D17" s="127" t="s">
        <v>111</v>
      </c>
      <c r="E17" s="127"/>
      <c r="F17" s="136"/>
    </row>
    <row r="18" spans="1:6" s="148" customFormat="1" ht="34.5" x14ac:dyDescent="0.3">
      <c r="A18" s="43"/>
      <c r="B18" s="135">
        <v>12</v>
      </c>
      <c r="C18" s="59" t="s">
        <v>100</v>
      </c>
      <c r="D18" s="127" t="s">
        <v>112</v>
      </c>
      <c r="E18" s="127"/>
      <c r="F18" s="136"/>
    </row>
    <row r="19" spans="1:6" s="148" customFormat="1" ht="51.75" x14ac:dyDescent="0.3">
      <c r="A19" s="43"/>
      <c r="B19" s="135">
        <v>13</v>
      </c>
      <c r="C19" s="58" t="s">
        <v>101</v>
      </c>
      <c r="D19" s="127" t="s">
        <v>82</v>
      </c>
      <c r="E19" s="127"/>
      <c r="F19" s="136"/>
    </row>
    <row r="20" spans="1:6" s="148" customFormat="1" ht="103.5" x14ac:dyDescent="0.3">
      <c r="A20" s="43"/>
      <c r="B20" s="135">
        <v>14</v>
      </c>
      <c r="C20" s="59" t="s">
        <v>102</v>
      </c>
      <c r="D20" s="127" t="s">
        <v>113</v>
      </c>
      <c r="E20" s="127"/>
      <c r="F20" s="136"/>
    </row>
    <row r="21" spans="1:6" s="148" customFormat="1" ht="34.5" x14ac:dyDescent="0.3">
      <c r="A21" s="43"/>
      <c r="B21" s="144">
        <v>15</v>
      </c>
      <c r="C21" s="145" t="s">
        <v>103</v>
      </c>
      <c r="D21" s="146" t="s">
        <v>114</v>
      </c>
      <c r="E21" s="146"/>
      <c r="F21" s="147"/>
    </row>
  </sheetData>
  <sheetProtection sheet="1"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scale="49" orientation="landscape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3A70D-2E9E-41C2-A47B-AFAB395B410E}">
  <sheetPr codeName="Feuil1">
    <pageSetUpPr fitToPage="1"/>
  </sheetPr>
  <dimension ref="B1:T32"/>
  <sheetViews>
    <sheetView showGridLines="0" zoomScale="50" zoomScaleNormal="50" workbookViewId="0">
      <selection activeCell="X9" sqref="X9"/>
    </sheetView>
  </sheetViews>
  <sheetFormatPr baseColWidth="10" defaultColWidth="10.875" defaultRowHeight="30" customHeight="1" x14ac:dyDescent="0.3"/>
  <cols>
    <col min="1" max="1" width="6.625" style="109" customWidth="1"/>
    <col min="2" max="2" width="37.125" style="109" customWidth="1"/>
    <col min="3" max="14" width="12.875" style="109" customWidth="1"/>
    <col min="15" max="16" width="15.75" style="109" customWidth="1"/>
    <col min="17" max="18" width="15.875" style="109" customWidth="1"/>
    <col min="19" max="20" width="12.875" style="109" customWidth="1"/>
    <col min="21" max="16384" width="10.875" style="109"/>
  </cols>
  <sheetData>
    <row r="1" spans="2:20" ht="30" customHeight="1" x14ac:dyDescent="0.3">
      <c r="B1" s="217" t="s">
        <v>49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</row>
    <row r="2" spans="2:20" ht="21.95" customHeight="1" x14ac:dyDescent="0.3">
      <c r="B2" s="110" t="s">
        <v>52</v>
      </c>
    </row>
    <row r="3" spans="2:20" ht="15.6" customHeight="1" x14ac:dyDescent="0.3">
      <c r="B3" s="111"/>
    </row>
    <row r="4" spans="2:20" ht="15.6" customHeight="1" x14ac:dyDescent="0.3">
      <c r="B4" s="112" t="s">
        <v>48</v>
      </c>
    </row>
    <row r="5" spans="2:20" ht="7.9" customHeight="1" thickBot="1" x14ac:dyDescent="0.35">
      <c r="B5" s="111"/>
    </row>
    <row r="6" spans="2:20" ht="138.94999999999999" customHeight="1" thickBot="1" x14ac:dyDescent="0.35">
      <c r="B6" s="218" t="s">
        <v>51</v>
      </c>
      <c r="C6" s="211" t="s">
        <v>46</v>
      </c>
      <c r="D6" s="212"/>
      <c r="E6" s="211" t="s">
        <v>45</v>
      </c>
      <c r="F6" s="212"/>
      <c r="G6" s="211" t="s">
        <v>44</v>
      </c>
      <c r="H6" s="212"/>
      <c r="I6" s="211" t="s">
        <v>43</v>
      </c>
      <c r="J6" s="212"/>
      <c r="K6" s="211" t="s">
        <v>42</v>
      </c>
      <c r="L6" s="212"/>
      <c r="M6" s="211" t="s">
        <v>41</v>
      </c>
      <c r="N6" s="212"/>
      <c r="O6" s="213" t="s">
        <v>83</v>
      </c>
      <c r="P6" s="214"/>
      <c r="Q6" s="215" t="s">
        <v>39</v>
      </c>
      <c r="R6" s="216"/>
      <c r="S6" s="220" t="s">
        <v>47</v>
      </c>
      <c r="T6" s="221"/>
    </row>
    <row r="7" spans="2:20" ht="30" customHeight="1" thickBot="1" x14ac:dyDescent="0.35">
      <c r="B7" s="219"/>
      <c r="C7" s="113" t="s">
        <v>37</v>
      </c>
      <c r="D7" s="114" t="s">
        <v>36</v>
      </c>
      <c r="E7" s="113" t="s">
        <v>37</v>
      </c>
      <c r="F7" s="114" t="s">
        <v>36</v>
      </c>
      <c r="G7" s="113" t="s">
        <v>37</v>
      </c>
      <c r="H7" s="114" t="s">
        <v>36</v>
      </c>
      <c r="I7" s="113" t="s">
        <v>37</v>
      </c>
      <c r="J7" s="114" t="s">
        <v>36</v>
      </c>
      <c r="K7" s="113" t="s">
        <v>37</v>
      </c>
      <c r="L7" s="114" t="s">
        <v>36</v>
      </c>
      <c r="M7" s="113" t="s">
        <v>37</v>
      </c>
      <c r="N7" s="114" t="s">
        <v>36</v>
      </c>
      <c r="O7" s="115" t="s">
        <v>37</v>
      </c>
      <c r="P7" s="116" t="s">
        <v>36</v>
      </c>
      <c r="Q7" s="117" t="s">
        <v>37</v>
      </c>
      <c r="R7" s="118" t="s">
        <v>36</v>
      </c>
      <c r="S7" s="119" t="s">
        <v>37</v>
      </c>
      <c r="T7" s="120" t="s">
        <v>36</v>
      </c>
    </row>
    <row r="8" spans="2:20" ht="30" customHeight="1" x14ac:dyDescent="0.3">
      <c r="B8" s="208" t="s">
        <v>55</v>
      </c>
      <c r="C8" s="61">
        <v>10</v>
      </c>
      <c r="D8" s="61"/>
      <c r="E8" s="61"/>
      <c r="F8" s="61"/>
      <c r="G8" s="61"/>
      <c r="H8" s="61"/>
      <c r="I8" s="61"/>
      <c r="J8" s="61"/>
      <c r="K8" s="61"/>
      <c r="L8" s="61"/>
      <c r="M8" s="121">
        <f t="shared" ref="M8:M16" si="0">C8+E8+G8+I8+K8</f>
        <v>10</v>
      </c>
      <c r="N8" s="121">
        <f t="shared" ref="N8:N16" si="1">+D8+F8+H8+J8+L8</f>
        <v>0</v>
      </c>
      <c r="O8" s="15"/>
      <c r="P8" s="15"/>
      <c r="Q8" s="227">
        <f>SUM(M8:M16)+SUM(O8:O16)</f>
        <v>10</v>
      </c>
      <c r="R8" s="227">
        <f>SUM(N8:N16)+SUM(P8:P16)</f>
        <v>0</v>
      </c>
      <c r="S8" s="224"/>
      <c r="T8" s="224"/>
    </row>
    <row r="9" spans="2:20" ht="30" customHeight="1" x14ac:dyDescent="0.3">
      <c r="B9" s="209"/>
      <c r="C9" s="62"/>
      <c r="D9" s="62"/>
      <c r="E9" s="62"/>
      <c r="F9" s="62"/>
      <c r="G9" s="62"/>
      <c r="H9" s="62"/>
      <c r="I9" s="16"/>
      <c r="J9" s="62"/>
      <c r="K9" s="16"/>
      <c r="L9" s="62"/>
      <c r="M9" s="121">
        <f t="shared" si="0"/>
        <v>0</v>
      </c>
      <c r="N9" s="121">
        <f t="shared" si="1"/>
        <v>0</v>
      </c>
      <c r="O9" s="14"/>
      <c r="P9" s="14"/>
      <c r="Q9" s="228"/>
      <c r="R9" s="228"/>
      <c r="S9" s="225"/>
      <c r="T9" s="225"/>
    </row>
    <row r="10" spans="2:20" ht="30" hidden="1" customHeight="1" x14ac:dyDescent="0.3">
      <c r="B10" s="209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121">
        <f t="shared" si="0"/>
        <v>0</v>
      </c>
      <c r="N10" s="121">
        <f t="shared" si="1"/>
        <v>0</v>
      </c>
      <c r="O10" s="14"/>
      <c r="P10" s="14"/>
      <c r="Q10" s="228"/>
      <c r="R10" s="228"/>
      <c r="S10" s="225"/>
      <c r="T10" s="225"/>
    </row>
    <row r="11" spans="2:20" ht="30" hidden="1" customHeight="1" x14ac:dyDescent="0.3">
      <c r="B11" s="209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121">
        <f t="shared" si="0"/>
        <v>0</v>
      </c>
      <c r="N11" s="121">
        <f t="shared" si="1"/>
        <v>0</v>
      </c>
      <c r="O11" s="14"/>
      <c r="P11" s="14"/>
      <c r="Q11" s="228"/>
      <c r="R11" s="228"/>
      <c r="S11" s="225"/>
      <c r="T11" s="225"/>
    </row>
    <row r="12" spans="2:20" ht="30" hidden="1" customHeight="1" x14ac:dyDescent="0.3">
      <c r="B12" s="209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121">
        <f t="shared" si="0"/>
        <v>0</v>
      </c>
      <c r="N12" s="121">
        <f t="shared" si="1"/>
        <v>0</v>
      </c>
      <c r="O12" s="14"/>
      <c r="P12" s="14"/>
      <c r="Q12" s="228"/>
      <c r="R12" s="228"/>
      <c r="S12" s="225"/>
      <c r="T12" s="225"/>
    </row>
    <row r="13" spans="2:20" ht="30" hidden="1" customHeight="1" x14ac:dyDescent="0.3">
      <c r="B13" s="209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121">
        <f t="shared" si="0"/>
        <v>0</v>
      </c>
      <c r="N13" s="121">
        <f t="shared" si="1"/>
        <v>0</v>
      </c>
      <c r="O13" s="14"/>
      <c r="P13" s="14"/>
      <c r="Q13" s="228"/>
      <c r="R13" s="228"/>
      <c r="S13" s="225"/>
      <c r="T13" s="225"/>
    </row>
    <row r="14" spans="2:20" ht="30" hidden="1" customHeight="1" x14ac:dyDescent="0.3">
      <c r="B14" s="209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121">
        <f t="shared" si="0"/>
        <v>0</v>
      </c>
      <c r="N14" s="121">
        <f t="shared" si="1"/>
        <v>0</v>
      </c>
      <c r="O14" s="14"/>
      <c r="P14" s="14"/>
      <c r="Q14" s="228"/>
      <c r="R14" s="228"/>
      <c r="S14" s="225"/>
      <c r="T14" s="225"/>
    </row>
    <row r="15" spans="2:20" ht="30" hidden="1" customHeight="1" x14ac:dyDescent="0.3">
      <c r="B15" s="209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121">
        <f t="shared" si="0"/>
        <v>0</v>
      </c>
      <c r="N15" s="121">
        <f t="shared" si="1"/>
        <v>0</v>
      </c>
      <c r="O15" s="14"/>
      <c r="P15" s="14"/>
      <c r="Q15" s="228"/>
      <c r="R15" s="228"/>
      <c r="S15" s="225"/>
      <c r="T15" s="225"/>
    </row>
    <row r="16" spans="2:20" ht="30" customHeight="1" x14ac:dyDescent="0.3">
      <c r="B16" s="210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121">
        <f t="shared" si="0"/>
        <v>0</v>
      </c>
      <c r="N16" s="121">
        <f t="shared" si="1"/>
        <v>0</v>
      </c>
      <c r="O16" s="14"/>
      <c r="P16" s="14"/>
      <c r="Q16" s="229"/>
      <c r="R16" s="229"/>
      <c r="S16" s="226"/>
      <c r="T16" s="226"/>
    </row>
    <row r="17" spans="2:20" ht="15.6" customHeight="1" x14ac:dyDescent="0.3">
      <c r="B17" s="111"/>
    </row>
    <row r="18" spans="2:20" ht="15.6" customHeight="1" x14ac:dyDescent="0.3">
      <c r="B18" s="112" t="s">
        <v>53</v>
      </c>
    </row>
    <row r="19" spans="2:20" ht="7.9" customHeight="1" thickBot="1" x14ac:dyDescent="0.35"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</row>
    <row r="20" spans="2:20" ht="50.1" customHeight="1" thickBot="1" x14ac:dyDescent="0.35">
      <c r="B20" s="218" t="s">
        <v>50</v>
      </c>
      <c r="C20" s="242" t="s">
        <v>46</v>
      </c>
      <c r="D20" s="242"/>
      <c r="E20" s="211" t="s">
        <v>45</v>
      </c>
      <c r="F20" s="243"/>
      <c r="G20" s="211" t="s">
        <v>44</v>
      </c>
      <c r="H20" s="243"/>
      <c r="I20" s="211" t="s">
        <v>43</v>
      </c>
      <c r="J20" s="212"/>
      <c r="K20" s="211" t="s">
        <v>42</v>
      </c>
      <c r="L20" s="212"/>
      <c r="M20" s="211" t="s">
        <v>41</v>
      </c>
      <c r="N20" s="212"/>
      <c r="O20" s="222" t="s">
        <v>40</v>
      </c>
      <c r="P20" s="222"/>
      <c r="Q20" s="215" t="s">
        <v>39</v>
      </c>
      <c r="R20" s="223"/>
      <c r="S20" s="220" t="s">
        <v>38</v>
      </c>
      <c r="T20" s="221"/>
    </row>
    <row r="21" spans="2:20" ht="30" customHeight="1" thickBot="1" x14ac:dyDescent="0.35">
      <c r="B21" s="219"/>
      <c r="C21" s="113" t="s">
        <v>37</v>
      </c>
      <c r="D21" s="114" t="s">
        <v>36</v>
      </c>
      <c r="E21" s="113" t="s">
        <v>37</v>
      </c>
      <c r="F21" s="114" t="s">
        <v>36</v>
      </c>
      <c r="G21" s="113" t="s">
        <v>37</v>
      </c>
      <c r="H21" s="114" t="s">
        <v>36</v>
      </c>
      <c r="I21" s="113" t="s">
        <v>37</v>
      </c>
      <c r="J21" s="114" t="s">
        <v>36</v>
      </c>
      <c r="K21" s="113" t="s">
        <v>37</v>
      </c>
      <c r="L21" s="114" t="s">
        <v>36</v>
      </c>
      <c r="M21" s="113" t="s">
        <v>37</v>
      </c>
      <c r="N21" s="114" t="s">
        <v>36</v>
      </c>
      <c r="O21" s="115" t="s">
        <v>37</v>
      </c>
      <c r="P21" s="116" t="s">
        <v>36</v>
      </c>
      <c r="Q21" s="117" t="s">
        <v>37</v>
      </c>
      <c r="R21" s="118" t="s">
        <v>36</v>
      </c>
      <c r="S21" s="119" t="s">
        <v>37</v>
      </c>
      <c r="T21" s="120" t="s">
        <v>36</v>
      </c>
    </row>
    <row r="22" spans="2:20" ht="30" customHeight="1" x14ac:dyDescent="0.3">
      <c r="B22" s="241" t="s">
        <v>56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121">
        <f t="shared" ref="M22:M30" si="2">C22+E22+G22+I22+K22</f>
        <v>0</v>
      </c>
      <c r="N22" s="121">
        <f t="shared" ref="N22:N30" si="3">+D22+F22+H22+J22+L22</f>
        <v>0</v>
      </c>
      <c r="O22" s="15"/>
      <c r="P22" s="15"/>
      <c r="Q22" s="229">
        <f>SUM(M22:M24)+SUM(O22:O24)</f>
        <v>0</v>
      </c>
      <c r="R22" s="229">
        <f>SUM(N22:N24)+SUM(P22:P24)</f>
        <v>0</v>
      </c>
      <c r="S22" s="226"/>
      <c r="T22" s="226"/>
    </row>
    <row r="23" spans="2:20" ht="30" customHeight="1" x14ac:dyDescent="0.3">
      <c r="B23" s="233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121">
        <f>C23+E23+G23+I23+K23</f>
        <v>0</v>
      </c>
      <c r="N23" s="121">
        <f t="shared" si="3"/>
        <v>0</v>
      </c>
      <c r="O23" s="14"/>
      <c r="P23" s="14"/>
      <c r="Q23" s="236"/>
      <c r="R23" s="236"/>
      <c r="S23" s="238"/>
      <c r="T23" s="238"/>
    </row>
    <row r="24" spans="2:20" ht="30" customHeight="1" x14ac:dyDescent="0.3">
      <c r="B24" s="235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121">
        <f t="shared" si="2"/>
        <v>0</v>
      </c>
      <c r="N24" s="121">
        <f t="shared" si="3"/>
        <v>0</v>
      </c>
      <c r="O24" s="14"/>
      <c r="P24" s="14"/>
      <c r="Q24" s="236"/>
      <c r="R24" s="236"/>
      <c r="S24" s="238"/>
      <c r="T24" s="238"/>
    </row>
    <row r="25" spans="2:20" ht="30" customHeight="1" x14ac:dyDescent="0.3">
      <c r="B25" s="232" t="s">
        <v>57</v>
      </c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121">
        <f t="shared" si="2"/>
        <v>0</v>
      </c>
      <c r="N25" s="121">
        <f t="shared" si="3"/>
        <v>0</v>
      </c>
      <c r="O25" s="15"/>
      <c r="P25" s="15"/>
      <c r="Q25" s="229">
        <f>SUM(M25:M27)+SUM(O25:O27)</f>
        <v>0</v>
      </c>
      <c r="R25" s="229">
        <f>SUM(N25:N27)+SUM(P25:P27)</f>
        <v>0</v>
      </c>
      <c r="S25" s="226"/>
      <c r="T25" s="226"/>
    </row>
    <row r="26" spans="2:20" ht="30" customHeight="1" x14ac:dyDescent="0.3">
      <c r="B26" s="233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121">
        <f t="shared" si="2"/>
        <v>0</v>
      </c>
      <c r="N26" s="121">
        <f t="shared" si="3"/>
        <v>0</v>
      </c>
      <c r="O26" s="14"/>
      <c r="P26" s="14"/>
      <c r="Q26" s="236"/>
      <c r="R26" s="236"/>
      <c r="S26" s="238"/>
      <c r="T26" s="238"/>
    </row>
    <row r="27" spans="2:20" ht="30" customHeight="1" x14ac:dyDescent="0.3">
      <c r="B27" s="235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121">
        <f t="shared" si="2"/>
        <v>0</v>
      </c>
      <c r="N27" s="121">
        <f t="shared" si="3"/>
        <v>0</v>
      </c>
      <c r="O27" s="14"/>
      <c r="P27" s="14"/>
      <c r="Q27" s="236"/>
      <c r="R27" s="236"/>
      <c r="S27" s="238"/>
      <c r="T27" s="238"/>
    </row>
    <row r="28" spans="2:20" ht="30" customHeight="1" x14ac:dyDescent="0.3">
      <c r="B28" s="232" t="s">
        <v>58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121">
        <f t="shared" si="2"/>
        <v>0</v>
      </c>
      <c r="N28" s="121">
        <f t="shared" si="3"/>
        <v>0</v>
      </c>
      <c r="O28" s="14"/>
      <c r="P28" s="14"/>
      <c r="Q28" s="236">
        <f>SUM(M28:M30)+SUM(O28:O30)</f>
        <v>0</v>
      </c>
      <c r="R28" s="236">
        <f>SUM(N28:N30)+SUM(P28:P30)</f>
        <v>0</v>
      </c>
      <c r="S28" s="238"/>
      <c r="T28" s="238"/>
    </row>
    <row r="29" spans="2:20" ht="30" customHeight="1" x14ac:dyDescent="0.3">
      <c r="B29" s="233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121">
        <f t="shared" si="2"/>
        <v>0</v>
      </c>
      <c r="N29" s="121">
        <f t="shared" si="3"/>
        <v>0</v>
      </c>
      <c r="O29" s="14"/>
      <c r="P29" s="14"/>
      <c r="Q29" s="236"/>
      <c r="R29" s="236"/>
      <c r="S29" s="238"/>
      <c r="T29" s="238"/>
    </row>
    <row r="30" spans="2:20" ht="30" customHeight="1" thickBot="1" x14ac:dyDescent="0.35">
      <c r="B30" s="234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121">
        <f t="shared" si="2"/>
        <v>0</v>
      </c>
      <c r="N30" s="121">
        <f t="shared" si="3"/>
        <v>0</v>
      </c>
      <c r="O30" s="13"/>
      <c r="P30" s="13"/>
      <c r="Q30" s="239"/>
      <c r="R30" s="239"/>
      <c r="S30" s="240"/>
      <c r="T30" s="240"/>
    </row>
    <row r="31" spans="2:20" ht="48.6" customHeight="1" thickBot="1" x14ac:dyDescent="0.35">
      <c r="B31" s="123" t="s">
        <v>35</v>
      </c>
      <c r="C31" s="230">
        <f>SUM(C22:D30)</f>
        <v>0</v>
      </c>
      <c r="D31" s="230"/>
      <c r="E31" s="230">
        <f>SUM(E22:F30)</f>
        <v>0</v>
      </c>
      <c r="F31" s="230"/>
      <c r="G31" s="230">
        <f>SUM(G22:H30)</f>
        <v>0</v>
      </c>
      <c r="H31" s="230"/>
      <c r="I31" s="230">
        <f>SUM(I22:J30)</f>
        <v>0</v>
      </c>
      <c r="J31" s="230"/>
      <c r="K31" s="230">
        <f>SUM(K22:L30)</f>
        <v>0</v>
      </c>
      <c r="L31" s="230"/>
      <c r="M31" s="124">
        <f>SUM(M22:M30)</f>
        <v>0</v>
      </c>
      <c r="N31" s="124">
        <f>SUM(N22:N30)</f>
        <v>0</v>
      </c>
      <c r="O31" s="125">
        <f>SUM(O22:O30)</f>
        <v>0</v>
      </c>
      <c r="P31" s="125">
        <f>SUM(P22:P30)</f>
        <v>0</v>
      </c>
      <c r="Q31" s="231">
        <f>SUM(Q22:Q30)+SUM(R22:R30)</f>
        <v>0</v>
      </c>
      <c r="R31" s="231"/>
      <c r="S31" s="237">
        <f>SUM(S22:T30)</f>
        <v>0</v>
      </c>
      <c r="T31" s="237"/>
    </row>
    <row r="32" spans="2:20" ht="24" customHeight="1" x14ac:dyDescent="0.3">
      <c r="B32" s="126" t="s">
        <v>34</v>
      </c>
    </row>
  </sheetData>
  <sheetProtection sheet="1" formatCells="0" formatColumns="0" formatRows="0" insertColumns="0" insertRows="0" insertHyperlinks="0" deleteColumns="0" deleteRows="0" sort="0" autoFilter="0" pivotTables="0"/>
  <mergeCells count="48">
    <mergeCell ref="I20:J20"/>
    <mergeCell ref="K20:L20"/>
    <mergeCell ref="B20:B21"/>
    <mergeCell ref="C20:D20"/>
    <mergeCell ref="E20:F20"/>
    <mergeCell ref="G20:H20"/>
    <mergeCell ref="B28:B30"/>
    <mergeCell ref="B25:B27"/>
    <mergeCell ref="Q25:Q27"/>
    <mergeCell ref="S31:T31"/>
    <mergeCell ref="Q22:Q24"/>
    <mergeCell ref="R22:R24"/>
    <mergeCell ref="S22:S24"/>
    <mergeCell ref="T22:T24"/>
    <mergeCell ref="R25:R27"/>
    <mergeCell ref="S25:S27"/>
    <mergeCell ref="T25:T27"/>
    <mergeCell ref="R28:R30"/>
    <mergeCell ref="S28:S30"/>
    <mergeCell ref="T28:T30"/>
    <mergeCell ref="Q28:Q30"/>
    <mergeCell ref="B22:B24"/>
    <mergeCell ref="C31:D31"/>
    <mergeCell ref="E31:F31"/>
    <mergeCell ref="G31:H31"/>
    <mergeCell ref="I31:J31"/>
    <mergeCell ref="Q31:R31"/>
    <mergeCell ref="K31:L31"/>
    <mergeCell ref="M20:N20"/>
    <mergeCell ref="O20:P20"/>
    <mergeCell ref="Q20:R20"/>
    <mergeCell ref="S20:T20"/>
    <mergeCell ref="S8:S16"/>
    <mergeCell ref="T8:T16"/>
    <mergeCell ref="Q8:Q16"/>
    <mergeCell ref="R8:R16"/>
    <mergeCell ref="B8:B16"/>
    <mergeCell ref="M6:N6"/>
    <mergeCell ref="O6:P6"/>
    <mergeCell ref="Q6:R6"/>
    <mergeCell ref="B1:T1"/>
    <mergeCell ref="C6:D6"/>
    <mergeCell ref="E6:F6"/>
    <mergeCell ref="G6:H6"/>
    <mergeCell ref="I6:J6"/>
    <mergeCell ref="B6:B7"/>
    <mergeCell ref="S6:T6"/>
    <mergeCell ref="K6:L6"/>
  </mergeCells>
  <dataValidations count="1">
    <dataValidation allowBlank="1" showInputMessage="1" showErrorMessage="1" prompt="Entrez le nom de la société dans cette cellule, et son slogan dans la cellule en dessous." sqref="B1" xr:uid="{9FC278E0-E444-452F-9829-8160D334F95E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B2:K35"/>
  <sheetViews>
    <sheetView showGridLines="0" tabSelected="1" topLeftCell="B6" zoomScale="90" zoomScaleNormal="67" workbookViewId="0">
      <selection activeCell="D8" sqref="D8"/>
    </sheetView>
  </sheetViews>
  <sheetFormatPr baseColWidth="10" defaultColWidth="8.75" defaultRowHeight="17.25" x14ac:dyDescent="0.3"/>
  <cols>
    <col min="1" max="1" width="3.25" style="64" customWidth="1"/>
    <col min="2" max="2" width="31.75" style="64" customWidth="1"/>
    <col min="3" max="3" width="19.75" style="64" customWidth="1"/>
    <col min="4" max="4" width="9.75" style="64" customWidth="1"/>
    <col min="5" max="5" width="23.375" style="64" customWidth="1"/>
    <col min="6" max="6" width="22.625" style="64" customWidth="1"/>
    <col min="7" max="7" width="36.5" style="64" customWidth="1"/>
    <col min="8" max="8" width="20.125" style="64" customWidth="1"/>
    <col min="9" max="9" width="18.25" style="64" customWidth="1"/>
    <col min="10" max="10" width="28.625" style="64" customWidth="1"/>
    <col min="11" max="11" width="13.75" style="64" customWidth="1"/>
    <col min="12" max="12" width="26.375" style="64" customWidth="1"/>
    <col min="13" max="16384" width="8.75" style="64"/>
  </cols>
  <sheetData>
    <row r="2" spans="2:11" ht="35.85" customHeight="1" x14ac:dyDescent="0.3">
      <c r="F2" s="244" t="s">
        <v>14</v>
      </c>
      <c r="G2" s="245"/>
      <c r="H2" s="245"/>
    </row>
    <row r="6" spans="2:11" s="68" customFormat="1" ht="74.849999999999994" customHeight="1" x14ac:dyDescent="0.3">
      <c r="B6" s="65" t="s">
        <v>1</v>
      </c>
      <c r="C6" s="65" t="s">
        <v>67</v>
      </c>
      <c r="D6" s="65" t="s">
        <v>2</v>
      </c>
      <c r="E6" s="65" t="s">
        <v>3</v>
      </c>
      <c r="F6" s="66" t="s">
        <v>28</v>
      </c>
      <c r="G6" s="66" t="s">
        <v>71</v>
      </c>
      <c r="H6" s="66" t="s">
        <v>31</v>
      </c>
      <c r="I6" s="66" t="s">
        <v>25</v>
      </c>
      <c r="J6" s="66" t="s">
        <v>32</v>
      </c>
      <c r="K6" s="67"/>
    </row>
    <row r="7" spans="2:11" s="68" customFormat="1" ht="23.1" customHeight="1" x14ac:dyDescent="0.3">
      <c r="B7" s="69" t="s">
        <v>29</v>
      </c>
      <c r="C7" s="70"/>
      <c r="D7" s="71"/>
      <c r="E7" s="71"/>
      <c r="F7" s="72"/>
      <c r="G7" s="72"/>
      <c r="H7" s="72"/>
      <c r="I7" s="72"/>
      <c r="J7" s="72"/>
    </row>
    <row r="8" spans="2:11" s="68" customFormat="1" ht="43.5" customHeight="1" x14ac:dyDescent="0.3">
      <c r="B8" s="73" t="s">
        <v>18</v>
      </c>
      <c r="C8" s="6"/>
      <c r="D8" s="7"/>
      <c r="E8" s="8"/>
      <c r="F8" s="131" t="str">
        <f>IF(OR(D8="",E8=""),"",IF(OR(C8="",G8=""),"Veuillez compléter la colonne « UNITE » ainsi que la colonne « JUSTIFICATION »",D8*E8))</f>
        <v/>
      </c>
      <c r="G8" s="51"/>
      <c r="H8" s="11"/>
      <c r="I8" s="11"/>
      <c r="J8" s="75">
        <f>IFERROR(F8-H8-I8, 0)</f>
        <v>0</v>
      </c>
    </row>
    <row r="9" spans="2:11" s="68" customFormat="1" ht="24.95" hidden="1" customHeight="1" x14ac:dyDescent="0.3">
      <c r="B9" s="74" t="s">
        <v>59</v>
      </c>
      <c r="C9" s="6" t="s">
        <v>60</v>
      </c>
      <c r="D9" s="7"/>
      <c r="E9" s="8"/>
      <c r="F9" s="131" t="str">
        <f t="shared" ref="F9:F11" si="0">IF(OR(D9="",E9=""),"",IF(OR(C9="",G9=""),"Veuillez compléter la colonne « UNITE » ainsi que la colonne « JUSTIFICATION »",D9*E9))</f>
        <v/>
      </c>
      <c r="G9" s="51" t="s">
        <v>89</v>
      </c>
      <c r="H9" s="11"/>
      <c r="I9" s="11"/>
      <c r="J9" s="75">
        <f t="shared" ref="J9:J26" si="1">IFERROR(F9-H9-I9, 0)</f>
        <v>0</v>
      </c>
    </row>
    <row r="10" spans="2:11" s="68" customFormat="1" ht="23.1" customHeight="1" x14ac:dyDescent="0.3">
      <c r="B10" s="74" t="s">
        <v>4</v>
      </c>
      <c r="C10" s="6" t="s">
        <v>5</v>
      </c>
      <c r="D10" s="7"/>
      <c r="E10" s="8"/>
      <c r="F10" s="131" t="str">
        <f t="shared" si="0"/>
        <v/>
      </c>
      <c r="G10" s="51"/>
      <c r="H10" s="11"/>
      <c r="I10" s="11"/>
      <c r="J10" s="75">
        <f t="shared" si="1"/>
        <v>0</v>
      </c>
    </row>
    <row r="11" spans="2:11" s="68" customFormat="1" ht="51.75" x14ac:dyDescent="0.3">
      <c r="B11" s="74" t="s">
        <v>66</v>
      </c>
      <c r="C11" s="6" t="s">
        <v>61</v>
      </c>
      <c r="D11" s="7"/>
      <c r="E11" s="8"/>
      <c r="F11" s="131" t="str">
        <f t="shared" si="0"/>
        <v/>
      </c>
      <c r="G11" s="51"/>
      <c r="H11" s="11"/>
      <c r="I11" s="11"/>
      <c r="J11" s="75">
        <f t="shared" si="1"/>
        <v>0</v>
      </c>
    </row>
    <row r="12" spans="2:11" s="68" customFormat="1" ht="23.1" customHeight="1" x14ac:dyDescent="0.3">
      <c r="B12" s="76" t="s">
        <v>6</v>
      </c>
      <c r="C12" s="77"/>
      <c r="D12" s="77"/>
      <c r="E12" s="78"/>
      <c r="F12" s="133">
        <f>SUM(F8:F11)</f>
        <v>0</v>
      </c>
      <c r="G12" s="79"/>
      <c r="H12" s="80">
        <f>SUM(H8:H11)</f>
        <v>0</v>
      </c>
      <c r="I12" s="80">
        <f>SUM(I8:I11)</f>
        <v>0</v>
      </c>
      <c r="J12" s="80">
        <f>SUM(J8:J11)</f>
        <v>0</v>
      </c>
      <c r="K12" s="81" t="str">
        <f>IFERROR(+$J$12/$J$28,"")</f>
        <v/>
      </c>
    </row>
    <row r="13" spans="2:11" s="68" customFormat="1" ht="23.1" customHeight="1" x14ac:dyDescent="0.3">
      <c r="B13" s="69" t="s">
        <v>19</v>
      </c>
      <c r="C13" s="70"/>
      <c r="D13" s="71"/>
      <c r="E13" s="82"/>
      <c r="F13" s="132" t="str">
        <f t="shared" ref="F13:F24" si="2">IF(OR(D13="",E13=""),"",IF(OR(C13="",G13=""),"Veuillez remplir les cellules",D13+E13))</f>
        <v/>
      </c>
      <c r="G13" s="83"/>
      <c r="H13" s="84"/>
      <c r="I13" s="84"/>
      <c r="J13" s="84"/>
    </row>
    <row r="14" spans="2:11" s="68" customFormat="1" ht="23.1" customHeight="1" x14ac:dyDescent="0.3">
      <c r="B14" s="73" t="s">
        <v>7</v>
      </c>
      <c r="C14" s="6" t="s">
        <v>5</v>
      </c>
      <c r="D14" s="7"/>
      <c r="E14" s="8"/>
      <c r="F14" s="131" t="str">
        <f>IF(OR(D14="",E14=""),"",IF(OR(C14="",G14=""),"Veuillez compléter la colonne « UNITE » ainsi que la colonne « JUSTIFICATION »",D14*E14))</f>
        <v/>
      </c>
      <c r="G14" s="51"/>
      <c r="H14" s="11"/>
      <c r="I14" s="11"/>
      <c r="J14" s="75">
        <f t="shared" si="1"/>
        <v>0</v>
      </c>
    </row>
    <row r="15" spans="2:11" s="68" customFormat="1" ht="23.1" customHeight="1" x14ac:dyDescent="0.3">
      <c r="B15" s="73" t="s">
        <v>8</v>
      </c>
      <c r="C15" s="6" t="s">
        <v>5</v>
      </c>
      <c r="D15" s="7"/>
      <c r="E15" s="8"/>
      <c r="F15" s="131" t="str">
        <f t="shared" ref="F15:F17" si="3">IF(OR(D15="",E15=""),"",IF(OR(C15="",G15=""),"Veuillez compléter la colonne « UNITE » ainsi que la colonne « JUSTIFICATION »",D15*E15))</f>
        <v/>
      </c>
      <c r="G15" s="51"/>
      <c r="H15" s="11"/>
      <c r="I15" s="11"/>
      <c r="J15" s="75">
        <f t="shared" si="1"/>
        <v>0</v>
      </c>
    </row>
    <row r="16" spans="2:11" s="68" customFormat="1" ht="25.35" customHeight="1" x14ac:dyDescent="0.3">
      <c r="B16" s="73" t="s">
        <v>15</v>
      </c>
      <c r="C16" s="6" t="s">
        <v>16</v>
      </c>
      <c r="D16" s="7"/>
      <c r="E16" s="8"/>
      <c r="F16" s="131" t="str">
        <f t="shared" si="3"/>
        <v/>
      </c>
      <c r="G16" s="51"/>
      <c r="H16" s="11"/>
      <c r="I16" s="11"/>
      <c r="J16" s="75">
        <f t="shared" si="1"/>
        <v>0</v>
      </c>
    </row>
    <row r="17" spans="2:11" s="68" customFormat="1" ht="23.1" customHeight="1" x14ac:dyDescent="0.3">
      <c r="B17" s="73" t="s">
        <v>9</v>
      </c>
      <c r="C17" s="6" t="s">
        <v>16</v>
      </c>
      <c r="D17" s="7"/>
      <c r="E17" s="8"/>
      <c r="F17" s="131" t="str">
        <f t="shared" si="3"/>
        <v/>
      </c>
      <c r="G17" s="51"/>
      <c r="H17" s="11"/>
      <c r="I17" s="11"/>
      <c r="J17" s="75">
        <f t="shared" si="1"/>
        <v>0</v>
      </c>
    </row>
    <row r="18" spans="2:11" s="68" customFormat="1" ht="23.1" customHeight="1" x14ac:dyDescent="0.3">
      <c r="B18" s="76" t="s">
        <v>10</v>
      </c>
      <c r="C18" s="85"/>
      <c r="D18" s="77"/>
      <c r="E18" s="78"/>
      <c r="F18" s="133">
        <f>SUM(F14:F17)</f>
        <v>0</v>
      </c>
      <c r="G18" s="79"/>
      <c r="H18" s="80">
        <f>SUM(H14:H17)</f>
        <v>0</v>
      </c>
      <c r="I18" s="80">
        <f>SUM(I14:I17)</f>
        <v>0</v>
      </c>
      <c r="J18" s="80">
        <f>SUM(J14:J17)</f>
        <v>0</v>
      </c>
      <c r="K18" s="81" t="str">
        <f>IFERROR(+$J$18/$J$28,"")</f>
        <v/>
      </c>
    </row>
    <row r="19" spans="2:11" s="68" customFormat="1" ht="67.349999999999994" customHeight="1" x14ac:dyDescent="0.3">
      <c r="B19" s="69" t="s">
        <v>54</v>
      </c>
      <c r="C19" s="86"/>
      <c r="D19" s="71"/>
      <c r="E19" s="82"/>
      <c r="F19" s="132" t="str">
        <f t="shared" si="2"/>
        <v/>
      </c>
      <c r="G19" s="83"/>
      <c r="H19" s="84"/>
      <c r="I19" s="84"/>
      <c r="J19" s="84">
        <f>IF(J23 &gt; (J28*33.33%), "Le montant dans l’accommodation dépasse le 1/3 du montant total", SUM(J20:J22))</f>
        <v>0</v>
      </c>
    </row>
    <row r="20" spans="2:11" s="68" customFormat="1" ht="48" customHeight="1" x14ac:dyDescent="0.3">
      <c r="B20" s="73" t="s">
        <v>63</v>
      </c>
      <c r="C20" s="6" t="s">
        <v>17</v>
      </c>
      <c r="D20" s="7"/>
      <c r="E20" s="8"/>
      <c r="F20" s="131" t="str">
        <f>IF(OR(D20="",E20=""),"",IF(OR(C20="",G20=""),"Veuillez compléter la colonne « UNITE » ainsi que la colonne « JUSTIFICATION »",D20*E20))</f>
        <v/>
      </c>
      <c r="G20" s="51"/>
      <c r="H20" s="11"/>
      <c r="I20" s="11"/>
      <c r="J20" s="75">
        <f t="shared" si="1"/>
        <v>0</v>
      </c>
    </row>
    <row r="21" spans="2:11" s="68" customFormat="1" ht="48" customHeight="1" x14ac:dyDescent="0.3">
      <c r="B21" s="73" t="s">
        <v>64</v>
      </c>
      <c r="C21" s="6" t="s">
        <v>62</v>
      </c>
      <c r="D21" s="7"/>
      <c r="E21" s="8"/>
      <c r="F21" s="131" t="str">
        <f>IF(OR(D21="",E21=""),"",IF(OR(C21="",G21=""),"Veuillez compléter la colonne « UNITE » ainsi que la colonne « JUSTIFICATION »",D21*E21))</f>
        <v/>
      </c>
      <c r="G21" s="51"/>
      <c r="H21" s="11"/>
      <c r="I21" s="11"/>
      <c r="J21" s="75">
        <f t="shared" si="1"/>
        <v>0</v>
      </c>
    </row>
    <row r="22" spans="2:11" s="68" customFormat="1" ht="51.75" x14ac:dyDescent="0.3">
      <c r="B22" s="73" t="s">
        <v>65</v>
      </c>
      <c r="C22" s="6" t="s">
        <v>16</v>
      </c>
      <c r="D22" s="7"/>
      <c r="E22" s="8"/>
      <c r="F22" s="131" t="str">
        <f>IF(OR(D22="",E22=""),"",IF(OR(C22="",G22=""),"Veuillez compléter la colonne « UNITE » ainsi que la colonne « JUSTIFICATION »",D22*E22))</f>
        <v/>
      </c>
      <c r="G22" s="51"/>
      <c r="H22" s="11"/>
      <c r="I22" s="11"/>
      <c r="J22" s="75">
        <f t="shared" si="1"/>
        <v>0</v>
      </c>
    </row>
    <row r="23" spans="2:11" s="68" customFormat="1" ht="23.1" customHeight="1" x14ac:dyDescent="0.3">
      <c r="B23" s="76" t="s">
        <v>11</v>
      </c>
      <c r="C23" s="85"/>
      <c r="D23" s="77"/>
      <c r="E23" s="78"/>
      <c r="F23" s="133">
        <f>SUM(F20:F22)</f>
        <v>0</v>
      </c>
      <c r="G23" s="79"/>
      <c r="H23" s="80">
        <f>SUM(H20:H22)</f>
        <v>0</v>
      </c>
      <c r="I23" s="80">
        <f>SUM(I20:I22)</f>
        <v>0</v>
      </c>
      <c r="J23" s="80">
        <f>SUM(J20:J22)</f>
        <v>0</v>
      </c>
      <c r="K23" s="81" t="str">
        <f>IFERROR($J$23/$J$28,"")</f>
        <v/>
      </c>
    </row>
    <row r="24" spans="2:11" s="68" customFormat="1" ht="28.35" customHeight="1" x14ac:dyDescent="0.3">
      <c r="B24" s="69" t="s">
        <v>20</v>
      </c>
      <c r="C24" s="87"/>
      <c r="D24" s="69"/>
      <c r="E24" s="88"/>
      <c r="F24" s="132" t="str">
        <f t="shared" si="2"/>
        <v/>
      </c>
      <c r="G24" s="89"/>
      <c r="H24" s="90"/>
      <c r="I24" s="90"/>
      <c r="J24" s="84"/>
    </row>
    <row r="25" spans="2:11" s="91" customFormat="1" ht="13.5" x14ac:dyDescent="0.25">
      <c r="B25" s="1"/>
      <c r="C25" s="6"/>
      <c r="D25" s="9"/>
      <c r="E25" s="10"/>
      <c r="F25" s="131" t="str">
        <f>IF(OR(D25="",E25=""),"",IF(OR(C25="",G25=""),"Veuillez compléter la colonne « UNITE » ainsi que la colonne « JUSTIFICATION »",D25*E25))</f>
        <v/>
      </c>
      <c r="G25" s="51"/>
      <c r="H25" s="12"/>
      <c r="I25" s="12"/>
      <c r="J25" s="75">
        <f t="shared" si="1"/>
        <v>0</v>
      </c>
    </row>
    <row r="26" spans="2:11" s="91" customFormat="1" ht="13.5" x14ac:dyDescent="0.25">
      <c r="B26" s="1"/>
      <c r="C26" s="6"/>
      <c r="D26" s="9"/>
      <c r="E26" s="10"/>
      <c r="F26" s="131" t="str">
        <f>IF(OR(D26="",E26=""),"",IF(OR(C26="",G26=""),"Veuillez compléter la colonne « UNITE » ainsi que la colonne « JUSTIFICATION »",D26*E26))</f>
        <v/>
      </c>
      <c r="G26" s="51"/>
      <c r="H26" s="12"/>
      <c r="I26" s="12"/>
      <c r="J26" s="75">
        <f t="shared" si="1"/>
        <v>0</v>
      </c>
    </row>
    <row r="27" spans="2:11" x14ac:dyDescent="0.3">
      <c r="B27" s="92" t="s">
        <v>12</v>
      </c>
      <c r="C27" s="93"/>
      <c r="D27" s="94"/>
      <c r="E27" s="95"/>
      <c r="F27" s="96">
        <f>SUM(F25:F26)</f>
        <v>0</v>
      </c>
      <c r="G27" s="60"/>
      <c r="H27" s="96">
        <f>SUM(H25:H26)</f>
        <v>0</v>
      </c>
      <c r="I27" s="96">
        <f>SUM(I25:I26)</f>
        <v>0</v>
      </c>
      <c r="J27" s="96">
        <f>SUM(J25:J26)</f>
        <v>0</v>
      </c>
    </row>
    <row r="28" spans="2:11" ht="36" x14ac:dyDescent="0.3">
      <c r="B28" s="97" t="s">
        <v>26</v>
      </c>
      <c r="C28" s="98"/>
      <c r="D28" s="99"/>
      <c r="E28" s="100"/>
      <c r="F28" s="102">
        <f>F27+F23+F18+F12</f>
        <v>0</v>
      </c>
      <c r="G28" s="101"/>
      <c r="H28" s="102">
        <f>H27+H23+H18+H12</f>
        <v>0</v>
      </c>
      <c r="I28" s="102">
        <f>I27+I23+I18+I12</f>
        <v>0</v>
      </c>
      <c r="J28" s="103">
        <f>J27+J23+J18+J12</f>
        <v>0</v>
      </c>
      <c r="K28" s="104" t="str">
        <f>IFERROR(+$J$28/$J$28,"")</f>
        <v/>
      </c>
    </row>
    <row r="29" spans="2:11" x14ac:dyDescent="0.3">
      <c r="B29" s="105" t="s">
        <v>27</v>
      </c>
    </row>
    <row r="30" spans="2:11" x14ac:dyDescent="0.3">
      <c r="B30" s="106" t="s">
        <v>70</v>
      </c>
    </row>
    <row r="31" spans="2:11" x14ac:dyDescent="0.3">
      <c r="B31" s="105"/>
    </row>
    <row r="32" spans="2:11" x14ac:dyDescent="0.3">
      <c r="B32" s="107" t="s">
        <v>30</v>
      </c>
    </row>
    <row r="33" spans="2:2" x14ac:dyDescent="0.3">
      <c r="B33" s="64" t="s">
        <v>24</v>
      </c>
    </row>
    <row r="34" spans="2:2" x14ac:dyDescent="0.3">
      <c r="B34" s="108" t="s">
        <v>33</v>
      </c>
    </row>
    <row r="35" spans="2:2" ht="12.6" customHeight="1" x14ac:dyDescent="0.3">
      <c r="B35" s="108"/>
    </row>
  </sheetData>
  <sheetProtection sheet="1" formatCells="0" formatColumns="0" formatRows="0" insertColumns="0" insertRows="0" insertHyperlinks="0" deleteColumns="0" deleteRows="0" sort="0" autoFilter="0" pivotTables="0"/>
  <mergeCells count="1">
    <mergeCell ref="F2:H2"/>
  </mergeCells>
  <conditionalFormatting sqref="K23">
    <cfRule type="cellIs" dxfId="21" priority="3" operator="between">
      <formula>0.3334</formula>
      <formula>3</formula>
    </cfRule>
  </conditionalFormatting>
  <conditionalFormatting sqref="F8:F26">
    <cfRule type="containsText" dxfId="20" priority="2" operator="containsText" text="Veuillez compléter la colonne « UNITE » ainsi que la colonne « JUSTIFICATION »">
      <formula>NOT(ISERROR(SEARCH("Veuillez compléter la colonne « UNITE » ainsi que la colonne « JUSTIFICATION »",F8)))</formula>
    </cfRule>
  </conditionalFormatting>
  <conditionalFormatting sqref="J19">
    <cfRule type="containsText" dxfId="19" priority="1" operator="containsText" text="Le montant dans l’accommodation dépasse le 1/3 du montant total">
      <formula>NOT(ISERROR(SEARCH("Le montant dans l’accommodation dépasse le 1/3 du montant total",J19)))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08B55-76A4-4F29-BF92-88063F39141E}">
  <dimension ref="B1:N27"/>
  <sheetViews>
    <sheetView showGridLines="0" workbookViewId="0">
      <selection activeCell="F21" sqref="F21"/>
    </sheetView>
  </sheetViews>
  <sheetFormatPr baseColWidth="10" defaultColWidth="10.875" defaultRowHeight="30" customHeight="1" x14ac:dyDescent="0.3"/>
  <cols>
    <col min="1" max="1" width="3.625" style="152" customWidth="1"/>
    <col min="2" max="2" width="32.25" style="152" customWidth="1"/>
    <col min="3" max="3" width="15.875" style="152" customWidth="1"/>
    <col min="4" max="4" width="13.25" style="152" customWidth="1"/>
    <col min="5" max="5" width="9.625" style="152" customWidth="1"/>
    <col min="6" max="6" width="25.5" style="152" customWidth="1"/>
    <col min="7" max="7" width="12.375" style="152" customWidth="1"/>
    <col min="8" max="8" width="21.625" style="152" customWidth="1"/>
    <col min="9" max="9" width="20.625" style="152" customWidth="1"/>
    <col min="10" max="10" width="8.25" style="152" customWidth="1"/>
    <col min="11" max="16384" width="10.875" style="152"/>
  </cols>
  <sheetData>
    <row r="1" spans="2:14" ht="20.25" x14ac:dyDescent="0.3">
      <c r="B1" s="246" t="s">
        <v>116</v>
      </c>
      <c r="C1" s="246"/>
      <c r="D1" s="246"/>
      <c r="E1" s="246"/>
      <c r="F1" s="246"/>
      <c r="G1" s="246"/>
      <c r="H1" s="246"/>
      <c r="I1" s="246"/>
      <c r="J1" s="151"/>
    </row>
    <row r="2" spans="2:14" ht="17.25" x14ac:dyDescent="0.3">
      <c r="B2" s="153" t="s">
        <v>117</v>
      </c>
    </row>
    <row r="3" spans="2:14" ht="17.25" x14ac:dyDescent="0.3">
      <c r="B3" s="153"/>
    </row>
    <row r="4" spans="2:14" ht="17.25" x14ac:dyDescent="0.3">
      <c r="B4" s="154" t="s">
        <v>118</v>
      </c>
      <c r="C4" s="155">
        <f>'BUDGET DETAILLÉ'!J28</f>
        <v>0</v>
      </c>
      <c r="D4" s="156"/>
      <c r="E4" s="156"/>
    </row>
    <row r="5" spans="2:14" ht="17.25" x14ac:dyDescent="0.3">
      <c r="B5" s="157" t="s">
        <v>119</v>
      </c>
      <c r="C5" s="158">
        <f>+F16</f>
        <v>0</v>
      </c>
      <c r="D5" s="156"/>
      <c r="E5" s="156"/>
    </row>
    <row r="6" spans="2:14" ht="18" thickBot="1" x14ac:dyDescent="0.35">
      <c r="G6" s="159"/>
      <c r="H6" s="159"/>
    </row>
    <row r="7" spans="2:14" ht="28.5" thickBot="1" x14ac:dyDescent="0.35">
      <c r="B7" s="160" t="s">
        <v>120</v>
      </c>
      <c r="C7" s="161" t="s">
        <v>121</v>
      </c>
      <c r="D7" s="161" t="s">
        <v>122</v>
      </c>
      <c r="E7" s="161" t="s">
        <v>142</v>
      </c>
      <c r="F7" s="162" t="s">
        <v>123</v>
      </c>
      <c r="G7" s="163" t="s">
        <v>124</v>
      </c>
      <c r="H7" s="164" t="s">
        <v>125</v>
      </c>
      <c r="I7" s="165"/>
      <c r="J7" s="165"/>
      <c r="K7" s="165"/>
      <c r="L7" s="165"/>
      <c r="M7" s="165"/>
    </row>
    <row r="8" spans="2:14" ht="17.25" x14ac:dyDescent="0.3">
      <c r="B8" s="166" t="s">
        <v>126</v>
      </c>
      <c r="C8" s="167"/>
      <c r="D8" s="168">
        <v>30</v>
      </c>
      <c r="E8" s="206">
        <v>0.5</v>
      </c>
      <c r="F8" s="169">
        <f>IFERROR((CALCUL_DT[[#This Row],[% Montant]]*$C$4 / 100%) / (CALCUL_DT[[#This Row],[EFFET LEVIER APPLICABLE]] + 1), "")</f>
        <v>0</v>
      </c>
      <c r="G8" s="170">
        <f>IF(CALCUL_DT[[#This Row],[EFFECTIF DE L''ENTREPRISE *]]=0,"",IF(CALCUL_DT[[#This Row],[EFFECTIF DE L''ENTREPRISE *]]&gt;70,7,IF(CALCUL_DT[[#This Row],[EFFECTIF DE L''ENTREPRISE *]]&lt;21,100,30)))</f>
        <v>30</v>
      </c>
      <c r="H8" s="171">
        <f>IFERROR(CALCUL_DT[[#This Row],[DROIT DE TIRAGE CONSENTI *]]*CALCUL_DT[[#This Row],[EFFET LEVIER APPLICABLE]],"")</f>
        <v>0</v>
      </c>
      <c r="I8" s="165"/>
      <c r="J8" s="165"/>
      <c r="K8" s="165"/>
      <c r="L8" s="165"/>
      <c r="M8" s="165"/>
    </row>
    <row r="9" spans="2:14" ht="17.25" x14ac:dyDescent="0.3">
      <c r="B9" s="172" t="s">
        <v>127</v>
      </c>
      <c r="C9" s="173"/>
      <c r="D9" s="174">
        <v>30</v>
      </c>
      <c r="E9" s="207">
        <v>0.5</v>
      </c>
      <c r="F9" s="175">
        <f>IFERROR((CALCUL_DT[[#This Row],[% Montant]]*$C$4 / 100%) / (CALCUL_DT[[#This Row],[EFFET LEVIER APPLICABLE]] + 1), "")</f>
        <v>0</v>
      </c>
      <c r="G9" s="176">
        <f>IF(CALCUL_DT[[#This Row],[EFFECTIF DE L''ENTREPRISE *]]=0,"",IF(CALCUL_DT[[#This Row],[EFFECTIF DE L''ENTREPRISE *]]&gt;70,7,IF(CALCUL_DT[[#This Row],[EFFECTIF DE L''ENTREPRISE *]]&lt;21,100,30)))</f>
        <v>30</v>
      </c>
      <c r="H9" s="177">
        <f>IFERROR(CALCUL_DT[[#This Row],[DROIT DE TIRAGE CONSENTI *]]*CALCUL_DT[[#This Row],[EFFET LEVIER APPLICABLE]],"")</f>
        <v>0</v>
      </c>
      <c r="I9" s="165"/>
      <c r="J9" s="165"/>
      <c r="K9" s="165"/>
      <c r="L9" s="165"/>
      <c r="M9" s="165"/>
    </row>
    <row r="10" spans="2:14" ht="17.25" x14ac:dyDescent="0.3">
      <c r="B10" s="172" t="s">
        <v>128</v>
      </c>
      <c r="C10" s="173"/>
      <c r="D10" s="174"/>
      <c r="E10" s="174"/>
      <c r="F10" s="175" t="str">
        <f>IFERROR((CALCUL_DT[[#This Row],[% Montant]]*$C$4 / 100%) / (CALCUL_DT[[#This Row],[EFFET LEVIER APPLICABLE]] + 1), "")</f>
        <v/>
      </c>
      <c r="G10" s="176" t="str">
        <f>IF(CALCUL_DT[[#This Row],[EFFECTIF DE L''ENTREPRISE *]]=0,"",IF(CALCUL_DT[[#This Row],[EFFECTIF DE L''ENTREPRISE *]]&gt;70,7,IF(CALCUL_DT[[#This Row],[EFFECTIF DE L''ENTREPRISE *]]&lt;21,100,30)))</f>
        <v/>
      </c>
      <c r="H10" s="177" t="str">
        <f>IFERROR(CALCUL_DT[[#This Row],[DROIT DE TIRAGE CONSENTI *]]*CALCUL_DT[[#This Row],[EFFET LEVIER APPLICABLE]],"")</f>
        <v/>
      </c>
      <c r="I10" s="165"/>
      <c r="J10" s="165"/>
      <c r="K10" s="165"/>
      <c r="L10" s="165"/>
      <c r="M10" s="165"/>
    </row>
    <row r="11" spans="2:14" ht="17.25" x14ac:dyDescent="0.3">
      <c r="B11" s="172" t="s">
        <v>129</v>
      </c>
      <c r="C11" s="173"/>
      <c r="D11" s="174"/>
      <c r="E11" s="174"/>
      <c r="F11" s="175" t="str">
        <f>IFERROR((CALCUL_DT[[#This Row],[% Montant]]*$C$4 / 100%) / (CALCUL_DT[[#This Row],[EFFET LEVIER APPLICABLE]] + 1), "")</f>
        <v/>
      </c>
      <c r="G11" s="176" t="str">
        <f>IF(CALCUL_DT[[#This Row],[EFFECTIF DE L''ENTREPRISE *]]=0,"",IF(CALCUL_DT[[#This Row],[EFFECTIF DE L''ENTREPRISE *]]&gt;70,7,IF(CALCUL_DT[[#This Row],[EFFECTIF DE L''ENTREPRISE *]]&lt;21,100,30)))</f>
        <v/>
      </c>
      <c r="H11" s="177" t="str">
        <f>IFERROR(CALCUL_DT[[#This Row],[DROIT DE TIRAGE CONSENTI *]]*CALCUL_DT[[#This Row],[EFFET LEVIER APPLICABLE]],"")</f>
        <v/>
      </c>
      <c r="I11" s="165"/>
      <c r="J11" s="165"/>
      <c r="K11" s="165"/>
      <c r="L11" s="165"/>
      <c r="M11" s="165"/>
    </row>
    <row r="12" spans="2:14" ht="17.25" x14ac:dyDescent="0.3">
      <c r="B12" s="172" t="s">
        <v>130</v>
      </c>
      <c r="C12" s="173"/>
      <c r="D12" s="174"/>
      <c r="E12" s="174"/>
      <c r="F12" s="175" t="str">
        <f>IFERROR((CALCUL_DT[[#This Row],[% Montant]]*$C$4 / 100%) / (CALCUL_DT[[#This Row],[EFFET LEVIER APPLICABLE]] + 1), "")</f>
        <v/>
      </c>
      <c r="G12" s="176" t="str">
        <f>IF(CALCUL_DT[[#This Row],[EFFECTIF DE L''ENTREPRISE *]]=0,"",IF(CALCUL_DT[[#This Row],[EFFECTIF DE L''ENTREPRISE *]]&gt;70,7,IF(CALCUL_DT[[#This Row],[EFFECTIF DE L''ENTREPRISE *]]&lt;21,100,30)))</f>
        <v/>
      </c>
      <c r="H12" s="177" t="str">
        <f>IFERROR(CALCUL_DT[[#This Row],[DROIT DE TIRAGE CONSENTI *]]*CALCUL_DT[[#This Row],[EFFET LEVIER APPLICABLE]],"")</f>
        <v/>
      </c>
      <c r="I12" s="165"/>
      <c r="J12" s="165"/>
      <c r="K12" s="165"/>
      <c r="L12" s="165"/>
      <c r="M12" s="165"/>
    </row>
    <row r="13" spans="2:14" ht="17.25" x14ac:dyDescent="0.3">
      <c r="B13" s="172" t="s">
        <v>131</v>
      </c>
      <c r="C13" s="173"/>
      <c r="D13" s="174"/>
      <c r="E13" s="174"/>
      <c r="F13" s="175" t="str">
        <f>IFERROR((CALCUL_DT[[#This Row],[% Montant]]*$C$4 / 100%) / (CALCUL_DT[[#This Row],[EFFET LEVIER APPLICABLE]] + 1), "")</f>
        <v/>
      </c>
      <c r="G13" s="176" t="str">
        <f>IF(CALCUL_DT[[#This Row],[EFFECTIF DE L''ENTREPRISE *]]=0,"",IF(CALCUL_DT[[#This Row],[EFFECTIF DE L''ENTREPRISE *]]&gt;70,7,IF(CALCUL_DT[[#This Row],[EFFECTIF DE L''ENTREPRISE *]]&lt;21,100,30)))</f>
        <v/>
      </c>
      <c r="H13" s="177" t="str">
        <f>IFERROR(CALCUL_DT[[#This Row],[DROIT DE TIRAGE CONSENTI *]]*CALCUL_DT[[#This Row],[EFFET LEVIER APPLICABLE]],"")</f>
        <v/>
      </c>
      <c r="I13" s="165"/>
      <c r="J13" s="165"/>
      <c r="K13" s="165"/>
      <c r="L13" s="165"/>
      <c r="M13" s="165"/>
    </row>
    <row r="14" spans="2:14" ht="17.25" x14ac:dyDescent="0.3">
      <c r="B14" s="178" t="s">
        <v>132</v>
      </c>
      <c r="C14" s="179"/>
      <c r="D14" s="180"/>
      <c r="E14" s="180"/>
      <c r="F14" s="181" t="str">
        <f>IFERROR((CALCUL_DT[[#This Row],[% Montant]]*$C$4 / 100%) / (CALCUL_DT[[#This Row],[EFFET LEVIER APPLICABLE]] + 1), "")</f>
        <v/>
      </c>
      <c r="G14" s="182" t="str">
        <f>IF(CALCUL_DT[[#This Row],[EFFECTIF DE L''ENTREPRISE *]]=0,"",IF(CALCUL_DT[[#This Row],[EFFECTIF DE L''ENTREPRISE *]]&gt;70,7,IF(CALCUL_DT[[#This Row],[EFFECTIF DE L''ENTREPRISE *]]&lt;21,100,30)))</f>
        <v/>
      </c>
      <c r="H14" s="177" t="str">
        <f>IFERROR(CALCUL_DT[[#This Row],[DROIT DE TIRAGE CONSENTI *]]*CALCUL_DT[[#This Row],[EFFET LEVIER APPLICABLE]],"")</f>
        <v/>
      </c>
      <c r="I14" s="165"/>
      <c r="J14" s="165"/>
      <c r="K14" s="165"/>
      <c r="L14" s="165"/>
      <c r="M14" s="165"/>
    </row>
    <row r="15" spans="2:14" ht="28.5" x14ac:dyDescent="0.3">
      <c r="B15" s="165"/>
      <c r="C15" s="165"/>
      <c r="D15" s="183" t="s">
        <v>133</v>
      </c>
      <c r="E15" s="183"/>
      <c r="F15" s="184">
        <f>SUM(CALCUL_DT[DROIT DE TIRAGE CONSENTI *])</f>
        <v>0</v>
      </c>
      <c r="H15" s="185"/>
      <c r="I15" s="185"/>
      <c r="J15" s="165"/>
      <c r="K15" s="165"/>
      <c r="L15" s="165"/>
      <c r="M15" s="165"/>
      <c r="N15" s="165"/>
    </row>
    <row r="16" spans="2:14" ht="17.25" x14ac:dyDescent="0.3">
      <c r="B16" s="247" t="s">
        <v>134</v>
      </c>
      <c r="C16" s="165"/>
      <c r="D16" s="186" t="s">
        <v>119</v>
      </c>
      <c r="E16" s="186"/>
      <c r="F16" s="187">
        <f>+C4-F15</f>
        <v>0</v>
      </c>
      <c r="J16" s="165"/>
      <c r="K16" s="165"/>
      <c r="L16" s="165"/>
      <c r="M16" s="165"/>
      <c r="N16" s="165"/>
    </row>
    <row r="17" spans="2:14" ht="17.25" x14ac:dyDescent="0.3">
      <c r="B17" s="247"/>
      <c r="C17" s="165"/>
      <c r="D17" s="186" t="s">
        <v>135</v>
      </c>
      <c r="E17" s="186"/>
      <c r="F17" s="188">
        <f>COUNTA(CALCUL_DT[EFFECTIF DE L''ENTREPRISE *])</f>
        <v>2</v>
      </c>
      <c r="J17" s="165"/>
      <c r="K17" s="165"/>
      <c r="L17" s="165"/>
      <c r="M17" s="165"/>
      <c r="N17" s="165"/>
    </row>
    <row r="18" spans="2:14" ht="17.25" x14ac:dyDescent="0.3">
      <c r="B18" s="247"/>
      <c r="C18" s="165"/>
      <c r="D18" s="189" t="s">
        <v>136</v>
      </c>
      <c r="E18" s="189"/>
      <c r="F18" s="190">
        <f>IF(AND(F17=2,(SUM(CALCUL_DT[FONDS ADDITIONNEL THÉORIQUE])&gt;22000000)),"PLAFOND FONDS ADDITIONNELS 02 ENTREPRISES ATTEINT",IF(AND(F17=3,(SUM(CALCUL_DT[FONDS ADDITIONNEL THÉORIQUE])&gt;32000000)),"PLAFOND FONDS ADDITIONNELS 03 ENTREPRISES ATTEINT",IF(AND(F17=4,(SUM(CALCUL_DT[FONDS ADDITIONNEL THÉORIQUE])&gt;32000000)),"PLAFOND FONDS ADDITIONNELS 04 ENTREPRISES ATTEINT",IF(AND(F17&gt;=5,(SUM(CALCUL_DT[FONDS ADDITIONNEL THÉORIQUE])&gt;50000001)),"PLAFOND FONDS ADDITIONNELS 05 ENTREPRISES ATTEINT",(SUM(CALCUL_DT[FONDS ADDITIONNEL THÉORIQUE]))))))</f>
        <v>0</v>
      </c>
      <c r="H18" s="191"/>
      <c r="I18" s="191"/>
      <c r="J18" s="165"/>
      <c r="K18" s="165"/>
      <c r="L18" s="165"/>
      <c r="M18" s="165"/>
      <c r="N18" s="165"/>
    </row>
    <row r="19" spans="2:14" ht="38.25" x14ac:dyDescent="0.3">
      <c r="B19" s="247"/>
      <c r="C19" s="165"/>
      <c r="D19" s="192" t="s">
        <v>137</v>
      </c>
      <c r="E19" s="192"/>
      <c r="F19" s="193">
        <f>+F15+F16</f>
        <v>0</v>
      </c>
      <c r="H19" s="191"/>
      <c r="I19" s="191"/>
      <c r="J19" s="194"/>
      <c r="K19" s="165"/>
      <c r="L19" s="165"/>
      <c r="M19" s="165"/>
      <c r="N19" s="165"/>
    </row>
    <row r="20" spans="2:14" ht="49.5" x14ac:dyDescent="0.3">
      <c r="B20" s="165"/>
      <c r="C20" s="165"/>
      <c r="D20" s="195" t="s">
        <v>138</v>
      </c>
      <c r="E20" s="195"/>
      <c r="F20" s="196">
        <f>SUM('[1]RÉPARTITION DES BÉNÉFICIAIRES'!R8:S16)</f>
        <v>0</v>
      </c>
      <c r="H20" s="191"/>
      <c r="I20" s="191"/>
      <c r="J20" s="165"/>
      <c r="K20" s="165"/>
      <c r="L20" s="165"/>
      <c r="M20" s="165"/>
      <c r="N20" s="165"/>
    </row>
    <row r="21" spans="2:14" ht="25.5" x14ac:dyDescent="0.3">
      <c r="B21" s="248" t="s">
        <v>139</v>
      </c>
      <c r="C21" s="165"/>
      <c r="D21" s="197" t="s">
        <v>140</v>
      </c>
      <c r="E21" s="197"/>
      <c r="F21" s="198" t="str">
        <f>IFERROR($C$4/SUM('[1]RÉPARTITION DES BÉNÉFICIAIRES'!R8:S16),"")</f>
        <v/>
      </c>
      <c r="H21" s="191"/>
      <c r="I21" s="191"/>
      <c r="J21" s="165"/>
      <c r="K21" s="165"/>
      <c r="L21" s="165"/>
      <c r="M21" s="165"/>
      <c r="N21" s="165"/>
    </row>
    <row r="22" spans="2:14" ht="17.25" x14ac:dyDescent="0.3">
      <c r="B22" s="248"/>
      <c r="C22" s="165"/>
      <c r="D22" s="199"/>
      <c r="E22" s="199"/>
      <c r="F22" s="200"/>
      <c r="H22" s="201"/>
      <c r="I22" s="201"/>
      <c r="J22" s="165"/>
      <c r="K22" s="165"/>
      <c r="L22" s="165"/>
      <c r="M22" s="165"/>
      <c r="N22" s="165"/>
    </row>
    <row r="23" spans="2:14" ht="57" x14ac:dyDescent="0.3">
      <c r="B23" s="248"/>
      <c r="C23" s="202"/>
      <c r="D23" s="203"/>
      <c r="E23" s="203"/>
      <c r="F23" s="204" t="s">
        <v>141</v>
      </c>
      <c r="H23" s="205"/>
      <c r="I23" s="205"/>
      <c r="J23" s="165"/>
      <c r="K23" s="165"/>
      <c r="L23" s="165"/>
      <c r="M23" s="165"/>
      <c r="N23" s="165"/>
    </row>
    <row r="24" spans="2:14" ht="17.25" x14ac:dyDescent="0.3">
      <c r="C24" s="165"/>
      <c r="D24" s="165"/>
      <c r="E24" s="165"/>
      <c r="F24" s="165"/>
      <c r="G24" s="165"/>
      <c r="H24" s="165"/>
      <c r="I24" s="165"/>
      <c r="J24" s="165"/>
    </row>
    <row r="25" spans="2:14" ht="17.25" x14ac:dyDescent="0.3">
      <c r="C25" s="165"/>
      <c r="D25" s="165"/>
      <c r="E25" s="165"/>
      <c r="F25" s="165"/>
      <c r="G25" s="165"/>
      <c r="H25" s="165"/>
      <c r="I25" s="165"/>
      <c r="J25" s="165"/>
    </row>
    <row r="26" spans="2:14" ht="17.25" x14ac:dyDescent="0.3">
      <c r="B26" s="165"/>
      <c r="C26" s="165"/>
      <c r="D26" s="165"/>
      <c r="E26" s="165"/>
      <c r="F26" s="165"/>
      <c r="G26" s="165"/>
      <c r="H26" s="165"/>
      <c r="I26" s="165"/>
      <c r="J26" s="165"/>
      <c r="K26" s="165"/>
    </row>
    <row r="27" spans="2:14" ht="17.25" x14ac:dyDescent="0.3">
      <c r="B27" s="165"/>
      <c r="C27" s="165"/>
      <c r="D27" s="165"/>
      <c r="E27" s="165"/>
      <c r="F27" s="165"/>
    </row>
  </sheetData>
  <mergeCells count="3">
    <mergeCell ref="B1:I1"/>
    <mergeCell ref="B16:B19"/>
    <mergeCell ref="B21:B23"/>
  </mergeCells>
  <conditionalFormatting sqref="C5">
    <cfRule type="cellIs" dxfId="18" priority="1" operator="equal">
      <formula>#REF!</formula>
    </cfRule>
  </conditionalFormatting>
  <conditionalFormatting sqref="C4:E4 D5:E5">
    <cfRule type="containsText" dxfId="17" priority="7" operator="containsText" text="ERREUR">
      <formula>NOT(ISERROR(SEARCH("ERREUR",C4)))</formula>
    </cfRule>
  </conditionalFormatting>
  <conditionalFormatting sqref="F15 H15:I15">
    <cfRule type="containsText" dxfId="16" priority="6" operator="containsText" text="INSUFFISANT">
      <formula>NOT(ISERROR(SEARCH("INSUFFISANT",F15)))</formula>
    </cfRule>
  </conditionalFormatting>
  <conditionalFormatting sqref="F16:F17">
    <cfRule type="cellIs" dxfId="15" priority="5" operator="equal">
      <formula>#REF!</formula>
    </cfRule>
  </conditionalFormatting>
  <conditionalFormatting sqref="F18">
    <cfRule type="containsText" dxfId="14" priority="2" operator="containsText" text="PLAFOND">
      <formula>NOT(ISERROR(SEARCH("PLAFOND",F18)))</formula>
    </cfRule>
    <cfRule type="cellIs" dxfId="13" priority="3" operator="lessThan">
      <formula>$F$16</formula>
    </cfRule>
  </conditionalFormatting>
  <conditionalFormatting sqref="H18:I21">
    <cfRule type="cellIs" dxfId="12" priority="4" operator="greaterThan">
      <formula>25000000</formula>
    </cfRule>
  </conditionalFormatting>
  <dataValidations count="1">
    <dataValidation allowBlank="1" showInputMessage="1" showErrorMessage="1" prompt="Entrez le nom de la société dans cette cellule, et son slogan dans la cellule en dessous." sqref="B1" xr:uid="{C8AB4F05-8C32-4047-8C24-04694698FDB5}"/>
  </dataValidation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2B960-4CF8-4B4F-9788-78B99B3DC205}">
  <sheetPr codeName="Feuil3">
    <pageSetUpPr fitToPage="1"/>
  </sheetPr>
  <dimension ref="B1:I48"/>
  <sheetViews>
    <sheetView zoomScaleNormal="100" workbookViewId="0">
      <selection activeCell="F20" sqref="F20"/>
    </sheetView>
  </sheetViews>
  <sheetFormatPr baseColWidth="10" defaultColWidth="11.25" defaultRowHeight="15.75" x14ac:dyDescent="0.25"/>
  <cols>
    <col min="1" max="1" width="3.375" style="2" bestFit="1" customWidth="1"/>
    <col min="2" max="2" width="21.25" style="3" customWidth="1"/>
    <col min="3" max="3" width="12" style="2" customWidth="1"/>
    <col min="4" max="4" width="12.625" style="3" customWidth="1"/>
    <col min="5" max="5" width="27.625" style="4" customWidth="1"/>
    <col min="6" max="8" width="22.75" style="2" customWidth="1"/>
    <col min="9" max="16384" width="11.25" style="2"/>
  </cols>
  <sheetData>
    <row r="1" spans="2:9" ht="9" customHeight="1" x14ac:dyDescent="0.25"/>
    <row r="2" spans="2:9" ht="25.5" customHeight="1" x14ac:dyDescent="0.3">
      <c r="B2" s="17"/>
      <c r="C2" s="259" t="s">
        <v>13</v>
      </c>
      <c r="D2" s="259"/>
      <c r="E2" s="259"/>
      <c r="F2" s="259"/>
      <c r="G2" s="259"/>
      <c r="H2" s="18"/>
    </row>
    <row r="3" spans="2:9" ht="8.4499999999999993" customHeight="1" x14ac:dyDescent="0.3">
      <c r="B3" s="17"/>
      <c r="C3" s="17"/>
      <c r="D3" s="17"/>
      <c r="E3" s="17"/>
      <c r="F3" s="17"/>
      <c r="G3" s="17"/>
      <c r="H3" s="18"/>
    </row>
    <row r="4" spans="2:9" ht="15" customHeight="1" thickBot="1" x14ac:dyDescent="0.35">
      <c r="B4" s="17"/>
      <c r="C4" s="36"/>
      <c r="D4" s="37"/>
      <c r="E4" s="38" t="s">
        <v>72</v>
      </c>
      <c r="F4" s="38" t="s">
        <v>73</v>
      </c>
      <c r="G4" s="41" t="s">
        <v>68</v>
      </c>
      <c r="H4" s="41" t="s">
        <v>69</v>
      </c>
    </row>
    <row r="5" spans="2:9" ht="17.25" x14ac:dyDescent="0.3">
      <c r="B5" s="260" t="s">
        <v>21</v>
      </c>
      <c r="C5" s="260"/>
      <c r="D5" s="260"/>
      <c r="E5" s="19">
        <f>'BUDGET DETAILLÉ'!F12</f>
        <v>0</v>
      </c>
      <c r="F5" s="20" t="str">
        <f>IFERROR(+E5/$E$10,"")</f>
        <v/>
      </c>
      <c r="G5" s="35">
        <f>+'BUDGET DETAILLÉ'!J12</f>
        <v>0</v>
      </c>
      <c r="H5" s="20" t="str">
        <f>IFERROR('BUDGET DETAILLÉ'!$J$12/'BUDGET DETAILLÉ'!$J$28,"")</f>
        <v/>
      </c>
      <c r="I5" s="18"/>
    </row>
    <row r="6" spans="2:9" ht="17.25" x14ac:dyDescent="0.3">
      <c r="B6" s="261" t="s">
        <v>22</v>
      </c>
      <c r="C6" s="261"/>
      <c r="D6" s="261"/>
      <c r="E6" s="21">
        <f>'BUDGET DETAILLÉ'!F18</f>
        <v>0</v>
      </c>
      <c r="F6" s="22" t="str">
        <f>IFERROR(E6/$E$10,"")</f>
        <v/>
      </c>
      <c r="G6" s="31">
        <f>+'BUDGET DETAILLÉ'!J18</f>
        <v>0</v>
      </c>
      <c r="H6" s="22" t="str">
        <f>IFERROR('BUDGET DETAILLÉ'!$J$18/'BUDGET DETAILLÉ'!$J$28,"")</f>
        <v/>
      </c>
      <c r="I6" s="18"/>
    </row>
    <row r="7" spans="2:9" ht="39.6" customHeight="1" x14ac:dyDescent="0.3">
      <c r="B7" s="261" t="s">
        <v>74</v>
      </c>
      <c r="C7" s="262"/>
      <c r="D7" s="262"/>
      <c r="E7" s="21">
        <f>'BUDGET DETAILLÉ'!F23</f>
        <v>0</v>
      </c>
      <c r="F7" s="23" t="str">
        <f>IFERROR(E7/$E$10,"")</f>
        <v/>
      </c>
      <c r="G7" s="31">
        <f>+'BUDGET DETAILLÉ'!J23</f>
        <v>0</v>
      </c>
      <c r="H7" s="23" t="str">
        <f>IFERROR('BUDGET DETAILLÉ'!$J$23/'BUDGET DETAILLÉ'!$J$28,"")</f>
        <v/>
      </c>
      <c r="I7" s="18"/>
    </row>
    <row r="8" spans="2:9" ht="14.45" customHeight="1" x14ac:dyDescent="0.3">
      <c r="B8" s="261" t="s">
        <v>23</v>
      </c>
      <c r="C8" s="261"/>
      <c r="D8" s="261"/>
      <c r="E8" s="21">
        <f>'BUDGET DETAILLÉ'!F27</f>
        <v>0</v>
      </c>
      <c r="F8" s="24" t="str">
        <f>IFERROR(E8/$E$10,"")</f>
        <v/>
      </c>
      <c r="G8" s="21">
        <f>+'BUDGET DETAILLÉ'!J27</f>
        <v>0</v>
      </c>
      <c r="H8" s="24" t="str">
        <f>IFERROR('BUDGET DETAILLÉ'!$J$27/'BUDGET DETAILLÉ'!$J$28,"")</f>
        <v/>
      </c>
      <c r="I8" s="25"/>
    </row>
    <row r="9" spans="2:9" ht="1.5" customHeight="1" x14ac:dyDescent="0.3">
      <c r="B9" s="26"/>
      <c r="C9" s="27"/>
      <c r="D9" s="27"/>
      <c r="E9" s="27"/>
      <c r="F9" s="27"/>
      <c r="G9" s="28"/>
      <c r="H9" s="28"/>
      <c r="I9" s="18"/>
    </row>
    <row r="10" spans="2:9" ht="17.25" x14ac:dyDescent="0.3">
      <c r="B10" s="255" t="s">
        <v>0</v>
      </c>
      <c r="C10" s="255"/>
      <c r="D10" s="254"/>
      <c r="E10" s="21">
        <f>'BUDGET DETAILLÉ'!F28</f>
        <v>0</v>
      </c>
      <c r="F10" s="29"/>
      <c r="G10" s="21">
        <f>IFERROR((SUM(G5:G8)),"")</f>
        <v>0</v>
      </c>
      <c r="H10" s="29"/>
      <c r="I10" s="18"/>
    </row>
    <row r="11" spans="2:9" ht="17.25" x14ac:dyDescent="0.3">
      <c r="B11" s="2"/>
      <c r="D11" s="2"/>
      <c r="E11" s="2"/>
      <c r="I11" s="18"/>
    </row>
    <row r="12" spans="2:9" ht="1.5" customHeight="1" x14ac:dyDescent="0.3">
      <c r="B12" s="26"/>
      <c r="C12" s="27"/>
      <c r="D12" s="27"/>
      <c r="E12" s="27"/>
      <c r="F12" s="28"/>
      <c r="G12" s="25" t="e">
        <f t="shared" ref="G12" si="0">+E12/E19</f>
        <v>#DIV/0!</v>
      </c>
      <c r="H12" s="18"/>
    </row>
    <row r="13" spans="2:9" ht="37.35" customHeight="1" x14ac:dyDescent="0.3">
      <c r="B13" s="253" t="str">
        <f>+'BUDGET DETAILLÉ'!H6</f>
        <v>(1) Part de la contribution de l'entreprise en dehors du droit de tirage</v>
      </c>
      <c r="C13" s="254"/>
      <c r="D13" s="254"/>
      <c r="E13" s="21">
        <f>'BUDGET DETAILLÉ'!H28</f>
        <v>0</v>
      </c>
      <c r="F13" s="30" t="str">
        <f>IFERROR($E$13/$E$17,"")</f>
        <v/>
      </c>
      <c r="G13" s="18"/>
      <c r="H13" s="18"/>
    </row>
    <row r="14" spans="2:9" ht="26.45" customHeight="1" x14ac:dyDescent="0.3">
      <c r="B14" s="253" t="str">
        <f>'BUDGET DETAILLÉ'!I6</f>
        <v>(2) Part du coût global à financer par d'autres partenaires</v>
      </c>
      <c r="C14" s="254"/>
      <c r="D14" s="254"/>
      <c r="E14" s="21">
        <f>'BUDGET DETAILLÉ'!I28</f>
        <v>0</v>
      </c>
      <c r="F14" s="30" t="str">
        <f>IFERROR($E$14/$E$17,"")</f>
        <v/>
      </c>
      <c r="G14" s="42"/>
      <c r="H14" s="18"/>
    </row>
    <row r="15" spans="2:9" ht="28.35" customHeight="1" x14ac:dyDescent="0.25">
      <c r="B15" s="253" t="str">
        <f>'BUDGET DETAILLÉ'!J6</f>
        <v xml:space="preserve">(3) Part demandée au FMFP - dans les limites du droit de tirage </v>
      </c>
      <c r="C15" s="254"/>
      <c r="D15" s="254"/>
      <c r="E15" s="39">
        <f>'BUDGET DETAILLÉ'!J28</f>
        <v>0</v>
      </c>
      <c r="F15" s="40" t="str">
        <f>IFERROR($E$15/$E$17,"")</f>
        <v/>
      </c>
    </row>
    <row r="16" spans="2:9" ht="1.5" customHeight="1" x14ac:dyDescent="0.3">
      <c r="B16" s="26"/>
      <c r="C16" s="27"/>
      <c r="D16" s="27"/>
      <c r="E16" s="27"/>
      <c r="F16" s="34"/>
      <c r="G16" s="18"/>
    </row>
    <row r="17" spans="2:6" ht="18" customHeight="1" x14ac:dyDescent="0.25">
      <c r="B17" s="256" t="s">
        <v>0</v>
      </c>
      <c r="C17" s="257"/>
      <c r="D17" s="258"/>
      <c r="E17" s="32">
        <f>+SUM(E13:E15)</f>
        <v>0</v>
      </c>
      <c r="F17" s="33">
        <f>SUM(F13:F15)</f>
        <v>0</v>
      </c>
    </row>
    <row r="18" spans="2:6" x14ac:dyDescent="0.25">
      <c r="B18" s="2"/>
      <c r="D18" s="2"/>
    </row>
    <row r="19" spans="2:6" ht="17.25" x14ac:dyDescent="0.25">
      <c r="B19" s="251" t="s">
        <v>77</v>
      </c>
      <c r="C19" s="252"/>
      <c r="D19" s="252"/>
      <c r="E19" s="5">
        <f>IFERROR('BUDGET DETAILLÉ'!J28/SUM('RÉPARTITION DES BÉNÉFICIAIRES'!Q8:R16),"")</f>
        <v>0</v>
      </c>
    </row>
    <row r="20" spans="2:6" ht="17.25" x14ac:dyDescent="0.25">
      <c r="B20" s="251" t="s">
        <v>75</v>
      </c>
      <c r="C20" s="252"/>
      <c r="D20" s="252"/>
      <c r="E20" s="5">
        <f>IFERROR(SUM(G5:G6)/SUM('RÉPARTITION DES BÉNÉFICIAIRES'!Q8:R16),"")</f>
        <v>0</v>
      </c>
    </row>
    <row r="21" spans="2:6" ht="17.25" x14ac:dyDescent="0.25">
      <c r="B21" s="249" t="s">
        <v>78</v>
      </c>
      <c r="C21" s="250"/>
      <c r="D21" s="250"/>
      <c r="E21" s="5">
        <f>IFERROR(E19/'CAHIER DES CHARGES (CDC)'!D13,"")</f>
        <v>0</v>
      </c>
    </row>
    <row r="22" spans="2:6" ht="17.25" x14ac:dyDescent="0.25">
      <c r="B22" s="249" t="s">
        <v>76</v>
      </c>
      <c r="C22" s="250"/>
      <c r="D22" s="250"/>
      <c r="E22" s="5">
        <f>IFERROR(E20/'CAHIER DES CHARGES (CDC)'!D13,"")</f>
        <v>0</v>
      </c>
    </row>
    <row r="23" spans="2:6" x14ac:dyDescent="0.25">
      <c r="B23" s="2"/>
      <c r="D23" s="2"/>
    </row>
    <row r="24" spans="2:6" x14ac:dyDescent="0.25">
      <c r="B24" s="2"/>
      <c r="D24" s="2"/>
    </row>
    <row r="25" spans="2:6" x14ac:dyDescent="0.25">
      <c r="B25" s="2"/>
      <c r="D25" s="2"/>
    </row>
    <row r="26" spans="2:6" x14ac:dyDescent="0.25">
      <c r="B26" s="2"/>
      <c r="D26" s="2"/>
    </row>
    <row r="27" spans="2:6" x14ac:dyDescent="0.25">
      <c r="B27" s="2"/>
      <c r="D27" s="2"/>
    </row>
    <row r="28" spans="2:6" x14ac:dyDescent="0.25">
      <c r="B28" s="2"/>
      <c r="D28" s="2"/>
    </row>
    <row r="29" spans="2:6" x14ac:dyDescent="0.25">
      <c r="B29" s="2"/>
      <c r="D29" s="2"/>
    </row>
    <row r="30" spans="2:6" x14ac:dyDescent="0.25">
      <c r="B30" s="2"/>
      <c r="D30" s="2"/>
    </row>
    <row r="31" spans="2:6" x14ac:dyDescent="0.25">
      <c r="B31" s="2"/>
      <c r="D31" s="2"/>
    </row>
    <row r="32" spans="2:6" x14ac:dyDescent="0.25">
      <c r="B32" s="2"/>
      <c r="D32" s="2"/>
    </row>
    <row r="33" spans="2:4" x14ac:dyDescent="0.25">
      <c r="B33" s="2"/>
      <c r="D33" s="2"/>
    </row>
    <row r="34" spans="2:4" x14ac:dyDescent="0.25">
      <c r="B34" s="2"/>
      <c r="D34" s="2"/>
    </row>
    <row r="35" spans="2:4" x14ac:dyDescent="0.25">
      <c r="B35" s="2"/>
      <c r="D35" s="2"/>
    </row>
    <row r="36" spans="2:4" x14ac:dyDescent="0.25">
      <c r="B36" s="2"/>
      <c r="D36" s="2"/>
    </row>
    <row r="37" spans="2:4" x14ac:dyDescent="0.25">
      <c r="B37" s="2"/>
      <c r="D37" s="2"/>
    </row>
    <row r="38" spans="2:4" x14ac:dyDescent="0.25">
      <c r="B38" s="2"/>
      <c r="D38" s="2"/>
    </row>
    <row r="39" spans="2:4" x14ac:dyDescent="0.25">
      <c r="B39" s="2"/>
      <c r="D39" s="2"/>
    </row>
    <row r="40" spans="2:4" x14ac:dyDescent="0.25">
      <c r="B40" s="2"/>
      <c r="D40" s="2"/>
    </row>
    <row r="41" spans="2:4" x14ac:dyDescent="0.25">
      <c r="B41" s="2"/>
      <c r="D41" s="2"/>
    </row>
    <row r="42" spans="2:4" x14ac:dyDescent="0.25">
      <c r="B42" s="2"/>
      <c r="D42" s="2"/>
    </row>
    <row r="43" spans="2:4" x14ac:dyDescent="0.25">
      <c r="B43" s="2"/>
      <c r="D43" s="2"/>
    </row>
    <row r="44" spans="2:4" x14ac:dyDescent="0.25">
      <c r="B44" s="2"/>
      <c r="D44" s="2"/>
    </row>
    <row r="45" spans="2:4" x14ac:dyDescent="0.25">
      <c r="B45" s="2"/>
      <c r="D45" s="2"/>
    </row>
    <row r="46" spans="2:4" x14ac:dyDescent="0.25">
      <c r="B46" s="2"/>
      <c r="D46" s="2"/>
    </row>
    <row r="47" spans="2:4" x14ac:dyDescent="0.25">
      <c r="B47" s="2"/>
      <c r="D47" s="2"/>
    </row>
    <row r="48" spans="2:4" x14ac:dyDescent="0.25">
      <c r="B48" s="2"/>
      <c r="D48" s="2"/>
    </row>
  </sheetData>
  <mergeCells count="14">
    <mergeCell ref="B10:D10"/>
    <mergeCell ref="B13:D13"/>
    <mergeCell ref="B17:D17"/>
    <mergeCell ref="B20:D20"/>
    <mergeCell ref="C2:G2"/>
    <mergeCell ref="B5:D5"/>
    <mergeCell ref="B6:D6"/>
    <mergeCell ref="B7:D7"/>
    <mergeCell ref="B8:D8"/>
    <mergeCell ref="B22:D22"/>
    <mergeCell ref="B19:D19"/>
    <mergeCell ref="B21:D21"/>
    <mergeCell ref="B14:D14"/>
    <mergeCell ref="B15:D15"/>
  </mergeCells>
  <conditionalFormatting sqref="F7 H7">
    <cfRule type="cellIs" dxfId="1" priority="3" operator="between">
      <formula>0.3334</formula>
      <formula>3</formula>
    </cfRule>
  </conditionalFormatting>
  <conditionalFormatting sqref="H7">
    <cfRule type="cellIs" dxfId="0" priority="1" operator="lessThan">
      <formula>0.3334</formula>
    </cfRule>
  </conditionalFormatting>
  <pageMargins left="0.55118110236220474" right="0.55118110236220474" top="0.59055118110236227" bottom="0.59055118110236227" header="0" footer="0"/>
  <pageSetup paperSize="9" scale="80" fitToHeight="0" orientation="landscape" horizontalDpi="4294967292" verticalDpi="4294967292" r:id="rId1"/>
  <ignoredErrors>
    <ignoredError sqref="G1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CAHIER DES CHARGES (CDC)</vt:lpstr>
      <vt:lpstr>RÉPARTITION DES BÉNÉFICIAIRES</vt:lpstr>
      <vt:lpstr>BUDGET DETAILLÉ</vt:lpstr>
      <vt:lpstr>SIMULATEUR DT, FA et RATIO</vt:lpstr>
      <vt:lpstr>RECAPITULATIF DU BUDGET</vt:lpstr>
      <vt:lpstr>'BUDGET DETAILLÉ'!Zone_d_impression</vt:lpstr>
      <vt:lpstr>'CAHIER DES CHARGES (CDC)'!Zone_d_impression</vt:lpstr>
      <vt:lpstr>'RÉPARTITION DES BÉNÉFICIAIRES'!Zone_d_impression</vt:lpstr>
    </vt:vector>
  </TitlesOfParts>
  <Company>IN.CO&amp;SO SARL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Mob18 FMFP</cp:lastModifiedBy>
  <cp:lastPrinted>2025-11-10T13:36:40Z</cp:lastPrinted>
  <dcterms:created xsi:type="dcterms:W3CDTF">2017-07-15T08:39:34Z</dcterms:created>
  <dcterms:modified xsi:type="dcterms:W3CDTF">2025-11-13T12:49:58Z</dcterms:modified>
</cp:coreProperties>
</file>